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70" windowHeight="9135" activeTab="0"/>
  </bookViews>
  <sheets>
    <sheet name="-" sheetId="1" r:id="rId1"/>
    <sheet name="A" sheetId="2" r:id="rId2"/>
    <sheet name="C1" sheetId="3" r:id="rId3"/>
    <sheet name="C2" sheetId="4" r:id="rId4"/>
    <sheet name="D1" sheetId="5" r:id="rId5"/>
    <sheet name="D2" sheetId="6" r:id="rId6"/>
    <sheet name="E1" sheetId="7" r:id="rId7"/>
    <sheet name="E2" sheetId="8" r:id="rId8"/>
  </sheets>
  <definedNames/>
  <calcPr fullCalcOnLoad="1"/>
</workbook>
</file>

<file path=xl/sharedStrings.xml><?xml version="1.0" encoding="utf-8"?>
<sst xmlns="http://schemas.openxmlformats.org/spreadsheetml/2006/main" count="615" uniqueCount="202">
  <si>
    <t>D2</t>
  </si>
  <si>
    <t>E2</t>
  </si>
  <si>
    <t>掲載データ</t>
  </si>
  <si>
    <t>対象年次</t>
  </si>
  <si>
    <t>部門数</t>
  </si>
  <si>
    <t>原単位計算方法</t>
  </si>
  <si>
    <t>生産者価格ベース</t>
  </si>
  <si>
    <t>ワークシート名</t>
  </si>
  <si>
    <t>掲載内容</t>
  </si>
  <si>
    <t>各部門における原燃料消費量を掲載</t>
  </si>
  <si>
    <t>原燃料種別の発熱量を掲載</t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</si>
  <si>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排出係数を掲載</t>
    </r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</si>
  <si>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C2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排出係数を乗じる）</t>
    </r>
  </si>
  <si>
    <t>部門別直接エネルギー消費量，エネルギー原単位を掲載</t>
  </si>
  <si>
    <r>
      <t>部門別直接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排出原単位を掲載</t>
    </r>
  </si>
  <si>
    <t>一般炭・亜炭・無煙炭</t>
  </si>
  <si>
    <t>コークス</t>
  </si>
  <si>
    <t>高炉用コークス</t>
  </si>
  <si>
    <t>原油</t>
  </si>
  <si>
    <t>Ａ重油</t>
  </si>
  <si>
    <t>灯油</t>
  </si>
  <si>
    <t>軽油</t>
  </si>
  <si>
    <t>揮発油</t>
  </si>
  <si>
    <t>ジェット燃料油</t>
  </si>
  <si>
    <t>ナフサ</t>
  </si>
  <si>
    <t>都市ガス</t>
  </si>
  <si>
    <t>一般廃棄物</t>
  </si>
  <si>
    <t>産業廃棄物</t>
  </si>
  <si>
    <t>t</t>
  </si>
  <si>
    <t>ｔ</t>
  </si>
  <si>
    <t>原燃料種消費量</t>
  </si>
  <si>
    <t>基本分類</t>
  </si>
  <si>
    <t>原燃料種名</t>
  </si>
  <si>
    <t>原料炭</t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</si>
  <si>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</si>
  <si>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</si>
  <si>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</si>
  <si>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</si>
  <si>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</si>
  <si>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t>炭化水素油</t>
  </si>
  <si>
    <t>石油コークス</t>
  </si>
  <si>
    <r>
      <t>LNG</t>
    </r>
    <r>
      <rPr>
        <sz val="11"/>
        <rFont val="ＭＳ Ｐ明朝"/>
        <family val="1"/>
      </rPr>
      <t>・天然ガス</t>
    </r>
  </si>
  <si>
    <t>回収黒液</t>
  </si>
  <si>
    <t>廃材</t>
  </si>
  <si>
    <t>廃タイヤ</t>
  </si>
  <si>
    <t>原子力発電</t>
  </si>
  <si>
    <t>水力・その他発電</t>
  </si>
  <si>
    <t>列コード</t>
  </si>
  <si>
    <t>部門名</t>
  </si>
  <si>
    <t>物量単位</t>
  </si>
  <si>
    <r>
      <t>絶乾</t>
    </r>
    <r>
      <rPr>
        <sz val="11"/>
        <rFont val="Times New Roman"/>
        <family val="1"/>
      </rPr>
      <t>t</t>
    </r>
  </si>
  <si>
    <r>
      <t>百万</t>
    </r>
    <r>
      <rPr>
        <sz val="11"/>
        <rFont val="Times New Roman"/>
        <family val="1"/>
      </rPr>
      <t>kWh</t>
    </r>
  </si>
  <si>
    <t>原料炭</t>
  </si>
  <si>
    <t>Ｂ重油・Ｃ重油</t>
  </si>
  <si>
    <t>石油系炭化水素ガス</t>
  </si>
  <si>
    <t>炭化水素油</t>
  </si>
  <si>
    <t>石油コークス</t>
  </si>
  <si>
    <t>LPG</t>
  </si>
  <si>
    <t>回収黒液</t>
  </si>
  <si>
    <t>廃材</t>
  </si>
  <si>
    <t>廃タイヤ</t>
  </si>
  <si>
    <t>原子力発電</t>
  </si>
  <si>
    <t>水力・その他発電</t>
  </si>
  <si>
    <t>石灰石</t>
  </si>
  <si>
    <t>-</t>
  </si>
  <si>
    <t>発熱量</t>
  </si>
  <si>
    <t>備考</t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</si>
  <si>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</si>
  <si>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</si>
  <si>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</si>
  <si>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</si>
  <si>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</si>
  <si>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r>
      <t>LNG</t>
    </r>
    <r>
      <rPr>
        <sz val="11"/>
        <rFont val="ＭＳ Ｐ明朝"/>
        <family val="1"/>
      </rPr>
      <t>・天然ガス</t>
    </r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</si>
  <si>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排出係数</t>
    </r>
  </si>
  <si>
    <t>単位</t>
  </si>
  <si>
    <t>コークスと同じ値</t>
  </si>
  <si>
    <t>排出量には含めず</t>
  </si>
  <si>
    <t>/t</t>
  </si>
  <si>
    <t>/1000Nm3</t>
  </si>
  <si>
    <t>/10^6Nm3</t>
  </si>
  <si>
    <t>/kl</t>
  </si>
  <si>
    <t>1000Nm3</t>
  </si>
  <si>
    <t>エネルギー消費量</t>
  </si>
  <si>
    <t>発熱量</t>
  </si>
  <si>
    <t>/TOE</t>
  </si>
  <si>
    <t>排出係数</t>
  </si>
  <si>
    <r>
      <t>単位（</t>
    </r>
    <r>
      <rPr>
        <sz val="11"/>
        <rFont val="Times New Roman"/>
        <family val="1"/>
      </rPr>
      <t>t-C</t>
    </r>
    <r>
      <rPr>
        <sz val="11"/>
        <rFont val="ＭＳ Ｐ明朝"/>
        <family val="1"/>
      </rPr>
      <t>）</t>
    </r>
  </si>
  <si>
    <t>エネルギー原単位</t>
  </si>
  <si>
    <t>基本分類</t>
  </si>
  <si>
    <t>項目</t>
  </si>
  <si>
    <t>国内生産額</t>
  </si>
  <si>
    <t>直接エネルギー消費量</t>
  </si>
  <si>
    <t>単位エネルギー消費</t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</si>
  <si>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</si>
  <si>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</si>
  <si>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t>単位変換係数</t>
  </si>
  <si>
    <t>列コード</t>
  </si>
  <si>
    <t>部門名</t>
  </si>
  <si>
    <t>単位（生産者価格ベース）</t>
  </si>
  <si>
    <t>百万円</t>
  </si>
  <si>
    <t>TOE</t>
  </si>
  <si>
    <r>
      <t>TOE/</t>
    </r>
    <r>
      <rPr>
        <sz val="11"/>
        <rFont val="ＭＳ Ｐ明朝"/>
        <family val="1"/>
      </rPr>
      <t>百万円</t>
    </r>
  </si>
  <si>
    <t>GJ</t>
  </si>
  <si>
    <r>
      <t>GJ/</t>
    </r>
    <r>
      <rPr>
        <sz val="11"/>
        <rFont val="ＭＳ Ｐ明朝"/>
        <family val="1"/>
      </rPr>
      <t>百万円</t>
    </r>
  </si>
  <si>
    <t>単位（生産者価格ベース）</t>
  </si>
  <si>
    <t>t-C</t>
  </si>
  <si>
    <r>
      <t>t-C/</t>
    </r>
    <r>
      <rPr>
        <sz val="11"/>
        <rFont val="ＭＳ Ｐ明朝"/>
        <family val="1"/>
      </rPr>
      <t>百万円</t>
    </r>
  </si>
  <si>
    <t>原燃料種別エネルギー消費量を掲載</t>
  </si>
  <si>
    <t>その他の製造工業製品</t>
  </si>
  <si>
    <t>その他の公共サービス</t>
  </si>
  <si>
    <t>内生部門計</t>
  </si>
  <si>
    <t>農林水産業　　　　　</t>
  </si>
  <si>
    <t>鉱業　　　　　　　</t>
  </si>
  <si>
    <t>食料品　　　　　　　</t>
  </si>
  <si>
    <t>繊維製品　　　　　　</t>
  </si>
  <si>
    <t>パルプ・紙・木製品</t>
  </si>
  <si>
    <t>化学製品　　　　</t>
  </si>
  <si>
    <t>石油・石炭製品　　　</t>
  </si>
  <si>
    <t>窯業・土石製品　　</t>
  </si>
  <si>
    <t>鉄鋼　　　　　　　　</t>
  </si>
  <si>
    <t>非鉄金属　　　　　　</t>
  </si>
  <si>
    <t>金属製品　　　　　　</t>
  </si>
  <si>
    <t>一般機械　　　　　</t>
  </si>
  <si>
    <t>電気機械　　　　　　</t>
  </si>
  <si>
    <t>輸送機械　　　　　</t>
  </si>
  <si>
    <t>精密機械　　　　　　</t>
  </si>
  <si>
    <t>建設　　　　　　　　</t>
  </si>
  <si>
    <t>電力・ガス・熱供給　</t>
  </si>
  <si>
    <t>水道・廃棄物処理　　</t>
  </si>
  <si>
    <t>商業　　　　　　　　</t>
  </si>
  <si>
    <t>金融・保険　　　　　</t>
  </si>
  <si>
    <t>不動産　　　　　　　</t>
  </si>
  <si>
    <t>運輸　　　　　　　　</t>
  </si>
  <si>
    <t>通信・放送　　　　　</t>
  </si>
  <si>
    <t>公務　　　　　　　　</t>
  </si>
  <si>
    <t>教育・研究　　　　　</t>
  </si>
  <si>
    <t>医療・保健・
社会保障・介護</t>
  </si>
  <si>
    <t>対事業所サービス</t>
  </si>
  <si>
    <t>対個人サービス</t>
  </si>
  <si>
    <t>事務用品　　　　　　</t>
  </si>
  <si>
    <t>分類不明　　　　　　</t>
  </si>
  <si>
    <t>家計消費支出</t>
  </si>
  <si>
    <t>総合計</t>
  </si>
  <si>
    <r>
      <t>32</t>
    </r>
    <r>
      <rPr>
        <sz val="11"/>
        <rFont val="ＭＳ Ｐ明朝"/>
        <family val="1"/>
      </rPr>
      <t>部門（内生部門）</t>
    </r>
    <r>
      <rPr>
        <sz val="11"/>
        <rFont val="Times New Roman"/>
        <family val="1"/>
      </rPr>
      <t>+2</t>
    </r>
    <r>
      <rPr>
        <sz val="11"/>
        <rFont val="ＭＳ Ｐ明朝"/>
        <family val="1"/>
      </rPr>
      <t>部門（最終需要部門）</t>
    </r>
  </si>
  <si>
    <t>容器包装廃プラスチック</t>
  </si>
  <si>
    <t>家計外消費支出（列）</t>
  </si>
  <si>
    <r>
      <t>エネルギー消費量には含めない（</t>
    </r>
    <r>
      <rPr>
        <sz val="11"/>
        <rFont val="Times New Roman"/>
        <family val="1"/>
      </rPr>
      <t>CO2</t>
    </r>
    <r>
      <rPr>
        <sz val="11"/>
        <rFont val="ＭＳ Ｐ明朝"/>
        <family val="1"/>
      </rPr>
      <t>排出起源となる）</t>
    </r>
  </si>
  <si>
    <r>
      <t>単位（</t>
    </r>
    <r>
      <rPr>
        <sz val="11"/>
        <rFont val="Times New Roman"/>
        <family val="1"/>
      </rPr>
      <t>TOE</t>
    </r>
    <r>
      <rPr>
        <sz val="11"/>
        <rFont val="ＭＳ Ｐ明朝"/>
        <family val="1"/>
      </rPr>
      <t>）</t>
    </r>
  </si>
  <si>
    <r>
      <t>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</si>
  <si>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r>
      <t>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</si>
  <si>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排出量</t>
    </r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</si>
  <si>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排出原単位</t>
    </r>
  </si>
  <si>
    <r>
      <t>直接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</si>
  <si>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</si>
  <si>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</si>
  <si>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</si>
  <si>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</si>
  <si>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t>t-C/TOE</t>
  </si>
  <si>
    <r>
      <t>バイオマス起源を除いた係数（含む場合は</t>
    </r>
    <r>
      <rPr>
        <sz val="11"/>
        <rFont val="Times New Roman"/>
        <family val="1"/>
      </rPr>
      <t>1.048</t>
    </r>
    <r>
      <rPr>
        <sz val="11"/>
        <rFont val="ＭＳ Ｐ明朝"/>
        <family val="1"/>
      </rPr>
      <t>）</t>
    </r>
  </si>
  <si>
    <r>
      <t>バイオマス起源を除いた係数（含む場合は</t>
    </r>
    <r>
      <rPr>
        <sz val="11"/>
        <rFont val="Times New Roman"/>
        <family val="1"/>
      </rPr>
      <t>1.220</t>
    </r>
    <r>
      <rPr>
        <sz val="11"/>
        <rFont val="ＭＳ Ｐ明朝"/>
        <family val="1"/>
      </rPr>
      <t>）</t>
    </r>
  </si>
  <si>
    <r>
      <t>t-CO</t>
    </r>
    <r>
      <rPr>
        <vertAlign val="subscript"/>
        <sz val="11"/>
        <rFont val="Times New Roman"/>
        <family val="1"/>
      </rPr>
      <t>2</t>
    </r>
  </si>
  <si>
    <r>
      <t>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/t-C</t>
    </r>
  </si>
  <si>
    <t>Ｂ重油・Ｃ重油</t>
  </si>
  <si>
    <t>石油系炭化水素ガス</t>
  </si>
  <si>
    <t>LPG</t>
  </si>
  <si>
    <t>石灰石</t>
  </si>
  <si>
    <t>排出係数</t>
  </si>
  <si>
    <t>t-C/TOE</t>
  </si>
  <si>
    <t>t-C/TOE</t>
  </si>
  <si>
    <t>t-C/TOE</t>
  </si>
  <si>
    <t>容器包装廃プラスチック</t>
  </si>
  <si>
    <t>t-C/TOE</t>
  </si>
  <si>
    <t>-</t>
  </si>
  <si>
    <t>t-C/t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</si>
  <si>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</si>
  <si>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r>
      <t>1 t-C = 3.67 t-CO</t>
    </r>
    <r>
      <rPr>
        <vertAlign val="subscript"/>
        <sz val="11"/>
        <rFont val="Times New Roman"/>
        <family val="1"/>
      </rPr>
      <t>2</t>
    </r>
  </si>
  <si>
    <t>発熱量</t>
  </si>
  <si>
    <t>単位</t>
  </si>
  <si>
    <t>TOE/t</t>
  </si>
  <si>
    <t>TOE/1000Nm3</t>
  </si>
  <si>
    <t>TOE/10^6Nm3</t>
  </si>
  <si>
    <t>TOE/kl</t>
  </si>
  <si>
    <r>
      <t>TOE/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</si>
  <si>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t>TOE/t</t>
  </si>
  <si>
    <t>容器包装廃プラスチック</t>
  </si>
  <si>
    <r>
      <t>TOE/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</si>
  <si>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</si>
  <si>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10^6 = 1,000,000</t>
  </si>
  <si>
    <t>t</t>
  </si>
  <si>
    <t>1000Nm3</t>
  </si>
  <si>
    <t>10^6Nm3</t>
  </si>
  <si>
    <t>kl</t>
  </si>
  <si>
    <t>ｔ</t>
  </si>
  <si>
    <t>t</t>
  </si>
  <si>
    <r>
      <t>百万</t>
    </r>
    <r>
      <rPr>
        <sz val="11"/>
        <rFont val="Times New Roman"/>
        <family val="1"/>
      </rPr>
      <t>kWh</t>
    </r>
  </si>
  <si>
    <r>
      <t>産業連関表による環境負荷原単位データブック</t>
    </r>
    <r>
      <rPr>
        <sz val="11"/>
        <rFont val="Times New Roman"/>
        <family val="1"/>
      </rPr>
      <t>(3EID)</t>
    </r>
  </si>
  <si>
    <t>A</t>
  </si>
  <si>
    <t>C1</t>
  </si>
  <si>
    <t>C2</t>
  </si>
  <si>
    <t>D1</t>
  </si>
  <si>
    <t>E1</t>
  </si>
  <si>
    <r>
      <t>2000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12</t>
    </r>
    <r>
      <rPr>
        <sz val="11"/>
        <rFont val="ＭＳ Ｐ明朝"/>
        <family val="1"/>
      </rPr>
      <t>年）</t>
    </r>
    <r>
      <rPr>
        <sz val="11"/>
        <rFont val="Times New Roman"/>
        <family val="1"/>
      </rPr>
      <t xml:space="preserve"> Version 00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</si>
</sst>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0_ "/>
    <numFmt numFmtId="182" formatCode="0.00000_ "/>
    <numFmt numFmtId="183" formatCode="0.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  <numFmt numFmtId="191" formatCode="0.00000000"/>
    <numFmt numFmtId="192" formatCode="0.0000000"/>
    <numFmt numFmtId="193" formatCode="0.000000"/>
    <numFmt numFmtId="194" formatCode="0.0000_);[Red]\(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;[Red]\-#,##0.0"/>
    <numFmt numFmtId="199" formatCode="#,##0.000;[Red]\-#,##0.000"/>
    <numFmt numFmtId="200" formatCode="#,##0.0000;[Red]\-#,##0.0000"/>
    <numFmt numFmtId="201" formatCode="#,##0.00000;[Red]\-#,##0.00000"/>
    <numFmt numFmtId="202" formatCode="0.0%"/>
    <numFmt numFmtId="203" formatCode="#,##0.0000000000_ ;[Red]\-#,##0.0000000000\ "/>
    <numFmt numFmtId="204" formatCode="#,##0.0000000_ ;[Red]\-#,##0.0000000\ 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55"/>
      <name val="Times New Roman"/>
      <family val="1"/>
    </font>
    <font>
      <sz val="11"/>
      <name val="Century"/>
      <family val="1"/>
    </font>
    <font>
      <sz val="11"/>
      <color indexed="9"/>
      <name val="ＭＳ Ｐ明朝"/>
      <family val="1"/>
    </font>
    <font>
      <vertAlign val="subscript"/>
      <sz val="11"/>
      <color indexed="9"/>
      <name val="Times New Roman"/>
      <family val="1"/>
    </font>
    <font>
      <sz val="11"/>
      <color indexed="9"/>
      <name val="Times New Roman"/>
      <family val="1"/>
    </font>
    <font>
      <vertAlign val="superscript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3" borderId="0" xfId="21" applyFont="1" applyFill="1" applyAlignment="1">
      <alignment horizontal="center"/>
      <protection/>
    </xf>
    <xf numFmtId="0" fontId="4" fillId="2" borderId="0" xfId="21" applyFont="1" applyFill="1">
      <alignment/>
      <protection/>
    </xf>
    <xf numFmtId="0" fontId="4" fillId="2" borderId="0" xfId="21" applyFont="1" applyFill="1" applyAlignment="1">
      <alignment horizontal="right"/>
      <protection/>
    </xf>
    <xf numFmtId="176" fontId="4" fillId="2" borderId="0" xfId="21" applyNumberFormat="1" applyFont="1" applyFill="1">
      <alignment/>
      <protection/>
    </xf>
    <xf numFmtId="176" fontId="5" fillId="2" borderId="0" xfId="21" applyNumberFormat="1" applyFont="1" applyFill="1">
      <alignment/>
      <protection/>
    </xf>
    <xf numFmtId="0" fontId="5" fillId="2" borderId="0" xfId="21" applyFont="1" applyFill="1">
      <alignment/>
      <protection/>
    </xf>
    <xf numFmtId="180" fontId="4" fillId="2" borderId="0" xfId="21" applyNumberFormat="1" applyFont="1" applyFill="1">
      <alignment/>
      <protection/>
    </xf>
    <xf numFmtId="180" fontId="5" fillId="2" borderId="0" xfId="21" applyNumberFormat="1" applyFont="1" applyFill="1">
      <alignment/>
      <protection/>
    </xf>
    <xf numFmtId="0" fontId="5" fillId="2" borderId="1" xfId="21" applyFont="1" applyFill="1" applyBorder="1">
      <alignment/>
      <protection/>
    </xf>
    <xf numFmtId="0" fontId="4" fillId="2" borderId="1" xfId="21" applyFont="1" applyFill="1" applyBorder="1">
      <alignment/>
      <protection/>
    </xf>
    <xf numFmtId="176" fontId="5" fillId="2" borderId="1" xfId="21" applyNumberFormat="1" applyFont="1" applyFill="1" applyBorder="1">
      <alignment/>
      <protection/>
    </xf>
    <xf numFmtId="0" fontId="5" fillId="2" borderId="0" xfId="21" applyFont="1" applyFill="1" applyBorder="1">
      <alignment/>
      <protection/>
    </xf>
    <xf numFmtId="0" fontId="4" fillId="2" borderId="0" xfId="21" applyFont="1" applyFill="1" applyBorder="1">
      <alignment/>
      <protection/>
    </xf>
    <xf numFmtId="176" fontId="5" fillId="2" borderId="0" xfId="21" applyNumberFormat="1" applyFont="1" applyFill="1" applyBorder="1">
      <alignment/>
      <protection/>
    </xf>
    <xf numFmtId="38" fontId="5" fillId="2" borderId="0" xfId="17" applyFont="1" applyFill="1" applyAlignment="1">
      <alignment/>
    </xf>
    <xf numFmtId="38" fontId="5" fillId="2" borderId="0" xfId="17" applyFont="1" applyFill="1" applyBorder="1" applyAlignment="1">
      <alignment/>
    </xf>
    <xf numFmtId="0" fontId="4" fillId="2" borderId="2" xfId="21" applyFont="1" applyFill="1" applyBorder="1" applyAlignment="1">
      <alignment/>
      <protection/>
    </xf>
    <xf numFmtId="0" fontId="4" fillId="2" borderId="2" xfId="21" applyFont="1" applyFill="1" applyBorder="1">
      <alignment/>
      <protection/>
    </xf>
    <xf numFmtId="0" fontId="5" fillId="2" borderId="2" xfId="21" applyFont="1" applyFill="1" applyBorder="1">
      <alignment/>
      <protection/>
    </xf>
    <xf numFmtId="0" fontId="11" fillId="3" borderId="0" xfId="21" applyFont="1" applyFill="1" applyAlignment="1">
      <alignment horizontal="center"/>
      <protection/>
    </xf>
    <xf numFmtId="185" fontId="5" fillId="2" borderId="0" xfId="21" applyNumberFormat="1" applyFont="1" applyFill="1">
      <alignment/>
      <protection/>
    </xf>
    <xf numFmtId="0" fontId="8" fillId="2" borderId="0" xfId="21" applyFont="1" applyFill="1">
      <alignment/>
      <protection/>
    </xf>
    <xf numFmtId="0" fontId="7" fillId="2" borderId="0" xfId="21" applyFont="1" applyFill="1">
      <alignment/>
      <protection/>
    </xf>
    <xf numFmtId="0" fontId="7" fillId="2" borderId="0" xfId="21" applyFont="1" applyFill="1" applyBorder="1">
      <alignment/>
      <protection/>
    </xf>
    <xf numFmtId="181" fontId="7" fillId="2" borderId="0" xfId="21" applyNumberFormat="1" applyFont="1" applyFill="1">
      <alignment/>
      <protection/>
    </xf>
    <xf numFmtId="183" fontId="5" fillId="2" borderId="1" xfId="21" applyNumberFormat="1" applyFont="1" applyFill="1" applyBorder="1">
      <alignment/>
      <protection/>
    </xf>
    <xf numFmtId="183" fontId="5" fillId="2" borderId="0" xfId="21" applyNumberFormat="1" applyFont="1" applyFill="1">
      <alignment/>
      <protection/>
    </xf>
    <xf numFmtId="180" fontId="5" fillId="2" borderId="0" xfId="21" applyNumberFormat="1" applyFont="1" applyFill="1" applyBorder="1">
      <alignment/>
      <protection/>
    </xf>
    <xf numFmtId="181" fontId="7" fillId="2" borderId="0" xfId="21" applyNumberFormat="1" applyFont="1" applyFill="1" applyBorder="1">
      <alignment/>
      <protection/>
    </xf>
    <xf numFmtId="176" fontId="5" fillId="2" borderId="2" xfId="21" applyNumberFormat="1" applyFont="1" applyFill="1" applyBorder="1">
      <alignment/>
      <protection/>
    </xf>
    <xf numFmtId="183" fontId="5" fillId="2" borderId="0" xfId="21" applyNumberFormat="1" applyFont="1" applyFill="1" applyBorder="1">
      <alignment/>
      <protection/>
    </xf>
    <xf numFmtId="183" fontId="5" fillId="2" borderId="2" xfId="21" applyNumberFormat="1" applyFont="1" applyFill="1" applyBorder="1">
      <alignment/>
      <protection/>
    </xf>
    <xf numFmtId="184" fontId="7" fillId="2" borderId="0" xfId="21" applyNumberFormat="1" applyFont="1" applyFill="1" applyBorder="1">
      <alignment/>
      <protection/>
    </xf>
    <xf numFmtId="199" fontId="7" fillId="2" borderId="0" xfId="17" applyNumberFormat="1" applyFont="1" applyFill="1" applyBorder="1" applyAlignment="1">
      <alignment/>
    </xf>
    <xf numFmtId="2" fontId="5" fillId="2" borderId="0" xfId="21" applyNumberFormat="1" applyFont="1" applyFill="1">
      <alignment/>
      <protection/>
    </xf>
    <xf numFmtId="184" fontId="7" fillId="2" borderId="0" xfId="0" applyNumberFormat="1" applyFont="1" applyFill="1" applyAlignment="1">
      <alignment/>
    </xf>
    <xf numFmtId="181" fontId="5" fillId="2" borderId="0" xfId="21" applyNumberFormat="1" applyFont="1" applyFill="1">
      <alignment/>
      <protection/>
    </xf>
    <xf numFmtId="184" fontId="5" fillId="2" borderId="0" xfId="21" applyNumberFormat="1" applyFont="1" applyFill="1">
      <alignment/>
      <protection/>
    </xf>
    <xf numFmtId="0" fontId="5" fillId="2" borderId="0" xfId="21" applyFont="1" applyFill="1" applyAlignment="1">
      <alignment horizontal="center"/>
      <protection/>
    </xf>
    <xf numFmtId="188" fontId="5" fillId="2" borderId="0" xfId="21" applyNumberFormat="1" applyFont="1" applyFill="1">
      <alignment/>
      <protection/>
    </xf>
    <xf numFmtId="1" fontId="5" fillId="2" borderId="0" xfId="21" applyNumberFormat="1" applyFont="1" applyFill="1">
      <alignment/>
      <protection/>
    </xf>
    <xf numFmtId="199" fontId="5" fillId="2" borderId="0" xfId="17" applyNumberFormat="1" applyFont="1" applyFill="1" applyAlignment="1">
      <alignment/>
    </xf>
    <xf numFmtId="38" fontId="5" fillId="2" borderId="0" xfId="17" applyNumberFormat="1" applyFont="1" applyFill="1" applyAlignment="1">
      <alignment/>
    </xf>
    <xf numFmtId="40" fontId="5" fillId="2" borderId="0" xfId="17" applyNumberFormat="1" applyFont="1" applyFill="1" applyAlignment="1">
      <alignment/>
    </xf>
    <xf numFmtId="181" fontId="5" fillId="2" borderId="1" xfId="21" applyNumberFormat="1" applyFont="1" applyFill="1" applyBorder="1">
      <alignment/>
      <protection/>
    </xf>
    <xf numFmtId="178" fontId="4" fillId="2" borderId="0" xfId="21" applyNumberFormat="1" applyFont="1" applyFill="1">
      <alignment/>
      <protection/>
    </xf>
    <xf numFmtId="0" fontId="4" fillId="2" borderId="2" xfId="21" applyFont="1" applyFill="1" applyBorder="1" applyAlignment="1">
      <alignment horizontal="right"/>
      <protection/>
    </xf>
    <xf numFmtId="178" fontId="5" fillId="2" borderId="2" xfId="21" applyNumberFormat="1" applyFont="1" applyFill="1" applyBorder="1">
      <alignment/>
      <protection/>
    </xf>
    <xf numFmtId="184" fontId="5" fillId="2" borderId="0" xfId="0" applyNumberFormat="1" applyFont="1" applyFill="1" applyBorder="1" applyAlignment="1">
      <alignment/>
    </xf>
    <xf numFmtId="184" fontId="5" fillId="2" borderId="1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99部門原単位データ（19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2" customWidth="1"/>
    <col min="2" max="16384" width="9.00390625" style="2" customWidth="1"/>
  </cols>
  <sheetData>
    <row r="1" ht="15">
      <c r="A1" s="1" t="s">
        <v>195</v>
      </c>
    </row>
    <row r="3" ht="15">
      <c r="A3" s="1" t="s">
        <v>2</v>
      </c>
    </row>
    <row r="4" spans="1:2" ht="15">
      <c r="A4" s="1" t="s">
        <v>3</v>
      </c>
      <c r="B4" s="2" t="s">
        <v>201</v>
      </c>
    </row>
    <row r="5" spans="1:2" ht="15">
      <c r="A5" s="1" t="s">
        <v>4</v>
      </c>
      <c r="B5" s="2" t="s">
        <v>143</v>
      </c>
    </row>
    <row r="6" spans="1:2" ht="15">
      <c r="A6" s="1" t="s">
        <v>5</v>
      </c>
      <c r="B6" s="1" t="s">
        <v>6</v>
      </c>
    </row>
    <row r="8" spans="1:2" ht="15">
      <c r="A8" s="1" t="s">
        <v>7</v>
      </c>
      <c r="B8" s="1" t="s">
        <v>8</v>
      </c>
    </row>
    <row r="9" spans="1:2" ht="15">
      <c r="A9" s="2" t="s">
        <v>196</v>
      </c>
      <c r="B9" s="1" t="s">
        <v>9</v>
      </c>
    </row>
    <row r="10" spans="1:2" ht="15">
      <c r="A10" s="2" t="s">
        <v>197</v>
      </c>
      <c r="B10" s="1" t="s">
        <v>10</v>
      </c>
    </row>
    <row r="11" spans="1:2" ht="16.5">
      <c r="A11" s="2" t="s">
        <v>198</v>
      </c>
      <c r="B11" s="1" t="s">
        <v>11</v>
      </c>
    </row>
    <row r="12" spans="1:2" ht="15">
      <c r="A12" s="2" t="s">
        <v>199</v>
      </c>
      <c r="B12" s="1" t="s">
        <v>107</v>
      </c>
    </row>
    <row r="13" spans="1:2" ht="16.5">
      <c r="A13" s="2" t="s">
        <v>0</v>
      </c>
      <c r="B13" s="1" t="s">
        <v>12</v>
      </c>
    </row>
    <row r="14" spans="1:2" ht="15">
      <c r="A14" s="2" t="s">
        <v>200</v>
      </c>
      <c r="B14" s="1" t="s">
        <v>13</v>
      </c>
    </row>
    <row r="15" spans="1:2" ht="16.5">
      <c r="A15" s="2" t="s">
        <v>1</v>
      </c>
      <c r="B15" s="1" t="s">
        <v>14</v>
      </c>
    </row>
    <row r="16" spans="1:2" ht="15">
      <c r="A16" s="3"/>
      <c r="B16" s="3"/>
    </row>
    <row r="17" spans="1:2" ht="15">
      <c r="A17" s="3"/>
      <c r="B17" s="3"/>
    </row>
    <row r="18" spans="1:2" ht="15">
      <c r="A18" s="3"/>
      <c r="B18" s="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IV113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50390625" style="9" customWidth="1"/>
    <col min="4" max="4" width="9.875" style="9" customWidth="1"/>
    <col min="5" max="5" width="10.00390625" style="9" customWidth="1"/>
    <col min="6" max="6" width="10.125" style="9" customWidth="1"/>
    <col min="7" max="8" width="10.50390625" style="9" customWidth="1"/>
    <col min="9" max="9" width="9.50390625" style="9" customWidth="1"/>
    <col min="10" max="11" width="9.25390625" style="9" bestFit="1" customWidth="1"/>
    <col min="12" max="13" width="9.00390625" style="9" customWidth="1"/>
    <col min="14" max="14" width="11.00390625" style="9" customWidth="1"/>
    <col min="15" max="15" width="10.00390625" style="9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6" width="9.00390625" style="9" customWidth="1"/>
    <col min="37" max="37" width="11.375" style="8" bestFit="1" customWidth="1"/>
    <col min="38" max="38" width="9.00390625" style="11" customWidth="1"/>
    <col min="39" max="16384" width="9.00390625" style="9" customWidth="1"/>
  </cols>
  <sheetData>
    <row r="1" spans="1:38" ht="15">
      <c r="A1" s="4" t="s">
        <v>30</v>
      </c>
      <c r="B1" s="5" t="s">
        <v>31</v>
      </c>
      <c r="C1" s="6" t="s">
        <v>32</v>
      </c>
      <c r="D1" s="5" t="s">
        <v>33</v>
      </c>
      <c r="E1" s="5" t="s">
        <v>15</v>
      </c>
      <c r="F1" s="5" t="s">
        <v>16</v>
      </c>
      <c r="G1" s="5" t="s">
        <v>17</v>
      </c>
      <c r="H1" s="5" t="s">
        <v>34</v>
      </c>
      <c r="I1" s="5" t="s">
        <v>35</v>
      </c>
      <c r="J1" s="5" t="s">
        <v>36</v>
      </c>
      <c r="K1" s="5" t="s">
        <v>37</v>
      </c>
      <c r="L1" s="5" t="s">
        <v>38</v>
      </c>
      <c r="M1" s="5" t="s">
        <v>18</v>
      </c>
      <c r="N1" s="5" t="s">
        <v>19</v>
      </c>
      <c r="O1" s="5" t="s">
        <v>162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163</v>
      </c>
      <c r="V1" s="7" t="s">
        <v>39</v>
      </c>
      <c r="W1" s="7" t="s">
        <v>40</v>
      </c>
      <c r="X1" s="8" t="s">
        <v>164</v>
      </c>
      <c r="Y1" s="9" t="s">
        <v>41</v>
      </c>
      <c r="Z1" s="5" t="s">
        <v>25</v>
      </c>
      <c r="AA1" s="5" t="s">
        <v>42</v>
      </c>
      <c r="AB1" s="5" t="s">
        <v>43</v>
      </c>
      <c r="AC1" s="5" t="s">
        <v>44</v>
      </c>
      <c r="AD1" s="5" t="s">
        <v>26</v>
      </c>
      <c r="AE1" s="5" t="s">
        <v>27</v>
      </c>
      <c r="AF1" s="5" t="s">
        <v>144</v>
      </c>
      <c r="AG1" s="5" t="s">
        <v>45</v>
      </c>
      <c r="AH1" s="5" t="s">
        <v>46</v>
      </c>
      <c r="AI1" s="7" t="s">
        <v>165</v>
      </c>
      <c r="AK1" s="9"/>
      <c r="AL1" s="9"/>
    </row>
    <row r="2" spans="1:256" ht="15">
      <c r="A2" s="5" t="s">
        <v>47</v>
      </c>
      <c r="B2" s="21" t="s">
        <v>48</v>
      </c>
      <c r="C2" s="6" t="s">
        <v>49</v>
      </c>
      <c r="D2" s="9" t="s">
        <v>188</v>
      </c>
      <c r="E2" s="9" t="s">
        <v>188</v>
      </c>
      <c r="F2" s="9" t="s">
        <v>28</v>
      </c>
      <c r="G2" s="5" t="s">
        <v>29</v>
      </c>
      <c r="H2" s="9" t="s">
        <v>189</v>
      </c>
      <c r="I2" s="9" t="s">
        <v>190</v>
      </c>
      <c r="J2" s="9" t="s">
        <v>190</v>
      </c>
      <c r="K2" s="9" t="s">
        <v>190</v>
      </c>
      <c r="L2" s="9" t="s">
        <v>190</v>
      </c>
      <c r="M2" s="9" t="s">
        <v>191</v>
      </c>
      <c r="N2" s="9" t="s">
        <v>191</v>
      </c>
      <c r="O2" s="9" t="s">
        <v>191</v>
      </c>
      <c r="P2" s="9" t="s">
        <v>191</v>
      </c>
      <c r="Q2" s="9" t="s">
        <v>191</v>
      </c>
      <c r="R2" s="9" t="s">
        <v>191</v>
      </c>
      <c r="S2" s="9" t="s">
        <v>191</v>
      </c>
      <c r="T2" s="9" t="s">
        <v>191</v>
      </c>
      <c r="U2" s="9" t="s">
        <v>189</v>
      </c>
      <c r="V2" s="8" t="s">
        <v>191</v>
      </c>
      <c r="W2" s="8" t="s">
        <v>188</v>
      </c>
      <c r="X2" s="8" t="s">
        <v>188</v>
      </c>
      <c r="Y2" s="9" t="s">
        <v>188</v>
      </c>
      <c r="Z2" s="9" t="s">
        <v>189</v>
      </c>
      <c r="AA2" s="5" t="s">
        <v>50</v>
      </c>
      <c r="AB2" s="5" t="s">
        <v>50</v>
      </c>
      <c r="AC2" s="5" t="s">
        <v>192</v>
      </c>
      <c r="AD2" s="9" t="s">
        <v>193</v>
      </c>
      <c r="AE2" s="9" t="s">
        <v>193</v>
      </c>
      <c r="AF2" s="5" t="s">
        <v>192</v>
      </c>
      <c r="AG2" s="10" t="s">
        <v>194</v>
      </c>
      <c r="AH2" s="10" t="s">
        <v>51</v>
      </c>
      <c r="AI2" s="8" t="s">
        <v>28</v>
      </c>
      <c r="AJ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">
      <c r="A3" s="12">
        <v>1</v>
      </c>
      <c r="B3" s="15">
        <v>1</v>
      </c>
      <c r="C3" s="13" t="s">
        <v>111</v>
      </c>
      <c r="D3" s="14">
        <v>0</v>
      </c>
      <c r="E3" s="14">
        <v>0</v>
      </c>
      <c r="F3" s="14">
        <v>288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4184082</v>
      </c>
      <c r="O3" s="14">
        <v>731036.0493886193</v>
      </c>
      <c r="P3" s="14">
        <v>639211.4521796455</v>
      </c>
      <c r="Q3" s="14">
        <v>227303.24056319977</v>
      </c>
      <c r="R3" s="14">
        <v>374402.524218012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17703.42005402788</v>
      </c>
      <c r="Y3" s="14">
        <v>0</v>
      </c>
      <c r="Z3" s="14">
        <v>103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">
      <c r="A4" s="9">
        <v>2</v>
      </c>
      <c r="B4" s="15">
        <v>2</v>
      </c>
      <c r="C4" s="5" t="s">
        <v>112</v>
      </c>
      <c r="D4" s="17">
        <v>0</v>
      </c>
      <c r="E4" s="8">
        <v>3324</v>
      </c>
      <c r="F4" s="8">
        <v>14766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62226</v>
      </c>
      <c r="O4" s="8">
        <v>38182.37894654565</v>
      </c>
      <c r="P4" s="8">
        <v>16213.464634119067</v>
      </c>
      <c r="Q4" s="8">
        <v>113243.9732021039</v>
      </c>
      <c r="R4" s="8">
        <v>7890.2965544316685</v>
      </c>
      <c r="S4" s="8">
        <v>0</v>
      </c>
      <c r="T4" s="8">
        <v>0</v>
      </c>
      <c r="U4" s="8">
        <v>0</v>
      </c>
      <c r="V4" s="8">
        <v>0</v>
      </c>
      <c r="W4" s="8">
        <v>2406.12</v>
      </c>
      <c r="X4" s="8">
        <v>7723.3951043604575</v>
      </c>
      <c r="Y4" s="8">
        <v>59.50424292507574</v>
      </c>
      <c r="Z4" s="8">
        <v>253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18734.26640926641</v>
      </c>
      <c r="AJ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">
      <c r="A5" s="9">
        <v>3</v>
      </c>
      <c r="B5" s="15">
        <v>3</v>
      </c>
      <c r="C5" s="5" t="s">
        <v>113</v>
      </c>
      <c r="D5" s="17">
        <v>0</v>
      </c>
      <c r="E5" s="8">
        <v>4766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2522813</v>
      </c>
      <c r="O5" s="8">
        <v>1075626.017286981</v>
      </c>
      <c r="P5" s="8">
        <v>194403.09509968024</v>
      </c>
      <c r="Q5" s="8">
        <v>62338.20090845204</v>
      </c>
      <c r="R5" s="8">
        <v>806.344416955777</v>
      </c>
      <c r="S5" s="8">
        <v>0</v>
      </c>
      <c r="T5" s="8">
        <v>0</v>
      </c>
      <c r="U5" s="8">
        <v>4744.611262105592</v>
      </c>
      <c r="V5" s="8">
        <v>5144.708039749483</v>
      </c>
      <c r="W5" s="8">
        <v>4307.8476288659795</v>
      </c>
      <c r="X5" s="8">
        <v>392812.510678152</v>
      </c>
      <c r="Y5" s="8">
        <v>0</v>
      </c>
      <c r="Z5" s="8">
        <v>1291530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5">
      <c r="A6" s="9">
        <v>4</v>
      </c>
      <c r="B6" s="15">
        <v>4</v>
      </c>
      <c r="C6" s="5" t="s">
        <v>114</v>
      </c>
      <c r="D6" s="8">
        <v>0</v>
      </c>
      <c r="E6" s="8">
        <v>2620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446956</v>
      </c>
      <c r="O6" s="8">
        <v>486322.74111358286</v>
      </c>
      <c r="P6" s="8">
        <v>54674.76643272431</v>
      </c>
      <c r="Q6" s="8">
        <v>4846.4708340074285</v>
      </c>
      <c r="R6" s="8">
        <v>1816.0366144672153</v>
      </c>
      <c r="S6" s="8">
        <v>0</v>
      </c>
      <c r="T6" s="8">
        <v>0</v>
      </c>
      <c r="U6" s="8">
        <v>644.7999999999993</v>
      </c>
      <c r="V6" s="8">
        <v>4379.4</v>
      </c>
      <c r="W6" s="8">
        <v>34478.1508910891</v>
      </c>
      <c r="X6" s="8">
        <v>48819.48510410555</v>
      </c>
      <c r="Y6" s="8">
        <v>0</v>
      </c>
      <c r="Z6" s="8">
        <v>201405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5">
      <c r="A7" s="9">
        <v>5</v>
      </c>
      <c r="B7" s="15">
        <v>5</v>
      </c>
      <c r="C7" s="5" t="s">
        <v>115</v>
      </c>
      <c r="D7" s="8">
        <v>0</v>
      </c>
      <c r="E7" s="8">
        <v>1279498</v>
      </c>
      <c r="F7" s="8">
        <v>18295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523034</v>
      </c>
      <c r="O7" s="8">
        <v>3665498.4131270368</v>
      </c>
      <c r="P7" s="8">
        <v>246508.86218650558</v>
      </c>
      <c r="Q7" s="8">
        <v>48479.16391026927</v>
      </c>
      <c r="R7" s="8">
        <v>7160.45922322938</v>
      </c>
      <c r="S7" s="8">
        <v>0</v>
      </c>
      <c r="T7" s="8">
        <v>0</v>
      </c>
      <c r="U7" s="8">
        <v>54.272727272727025</v>
      </c>
      <c r="V7" s="8">
        <v>56852.547412904554</v>
      </c>
      <c r="W7" s="8">
        <v>210305.92929292927</v>
      </c>
      <c r="X7" s="8">
        <v>301848.07944901777</v>
      </c>
      <c r="Y7" s="8">
        <v>4.997731689245207</v>
      </c>
      <c r="Z7" s="8">
        <v>425144</v>
      </c>
      <c r="AA7" s="8">
        <v>14594566</v>
      </c>
      <c r="AB7" s="8">
        <v>348664</v>
      </c>
      <c r="AC7" s="8">
        <v>42000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544953.7644787645</v>
      </c>
      <c r="AJ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5">
      <c r="A8" s="9">
        <v>6</v>
      </c>
      <c r="B8" s="15">
        <v>6</v>
      </c>
      <c r="C8" s="5" t="s">
        <v>116</v>
      </c>
      <c r="D8" s="8">
        <v>0</v>
      </c>
      <c r="E8" s="8">
        <v>3124357</v>
      </c>
      <c r="F8" s="8">
        <v>169571</v>
      </c>
      <c r="G8" s="8">
        <v>0</v>
      </c>
      <c r="H8" s="8">
        <v>122574.57048789787</v>
      </c>
      <c r="I8" s="8">
        <v>1272.6430077005036</v>
      </c>
      <c r="J8" s="8">
        <v>0</v>
      </c>
      <c r="K8" s="8">
        <v>82.63093701502294</v>
      </c>
      <c r="L8" s="8">
        <v>0</v>
      </c>
      <c r="M8" s="8">
        <v>0</v>
      </c>
      <c r="N8" s="8">
        <v>1030851</v>
      </c>
      <c r="O8" s="8">
        <v>3317511.033411151</v>
      </c>
      <c r="P8" s="8">
        <v>512215.06408236665</v>
      </c>
      <c r="Q8" s="8">
        <v>25471.678388079337</v>
      </c>
      <c r="R8" s="8">
        <v>3269.6712437858805</v>
      </c>
      <c r="S8" s="8">
        <v>0</v>
      </c>
      <c r="T8" s="8">
        <v>47703150</v>
      </c>
      <c r="U8" s="8">
        <v>6367991.832054508</v>
      </c>
      <c r="V8" s="8">
        <v>1847668.8254323825</v>
      </c>
      <c r="W8" s="8">
        <v>1276350.5744071375</v>
      </c>
      <c r="X8" s="8">
        <v>2304209.773172099</v>
      </c>
      <c r="Y8" s="8">
        <v>33146.466294522004</v>
      </c>
      <c r="Z8" s="8">
        <v>1542093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30.184714710698124</v>
      </c>
      <c r="AG8" s="8">
        <v>0</v>
      </c>
      <c r="AH8" s="8">
        <v>0</v>
      </c>
      <c r="AI8" s="8">
        <v>3028017.7123552123</v>
      </c>
      <c r="AJ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5">
      <c r="A9" s="9">
        <v>7</v>
      </c>
      <c r="B9" s="15">
        <v>7</v>
      </c>
      <c r="C9" s="5" t="s">
        <v>117</v>
      </c>
      <c r="D9" s="8">
        <v>53554516</v>
      </c>
      <c r="E9" s="8">
        <v>198399</v>
      </c>
      <c r="F9" s="8">
        <v>19101</v>
      </c>
      <c r="G9" s="8">
        <v>0</v>
      </c>
      <c r="H9" s="8">
        <v>2875843.103541997</v>
      </c>
      <c r="I9" s="8">
        <v>13610.78874136115</v>
      </c>
      <c r="J9" s="8">
        <v>0</v>
      </c>
      <c r="K9" s="8">
        <v>867.3439547556503</v>
      </c>
      <c r="L9" s="8">
        <v>0</v>
      </c>
      <c r="M9" s="8">
        <v>243658860</v>
      </c>
      <c r="N9" s="8">
        <v>194047</v>
      </c>
      <c r="O9" s="8">
        <v>2754593.2765106726</v>
      </c>
      <c r="P9" s="8">
        <v>147678.79683260596</v>
      </c>
      <c r="Q9" s="8">
        <v>87037.47811448266</v>
      </c>
      <c r="R9" s="8">
        <v>68620.37364213425</v>
      </c>
      <c r="S9" s="8">
        <v>0</v>
      </c>
      <c r="T9" s="8">
        <v>60557</v>
      </c>
      <c r="U9" s="8">
        <v>9647427.518979592</v>
      </c>
      <c r="V9" s="8">
        <v>492659.9126530613</v>
      </c>
      <c r="W9" s="8">
        <v>311935.19581735716</v>
      </c>
      <c r="X9" s="8">
        <v>572153.5670378958</v>
      </c>
      <c r="Y9" s="8">
        <v>323.9675448143025</v>
      </c>
      <c r="Z9" s="8">
        <v>1473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708.1934147320916</v>
      </c>
      <c r="AG9" s="8">
        <v>0</v>
      </c>
      <c r="AH9" s="8">
        <v>0</v>
      </c>
      <c r="AI9" s="8">
        <v>0</v>
      </c>
      <c r="AJ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15">
      <c r="A10" s="9">
        <v>8</v>
      </c>
      <c r="B10" s="15">
        <v>8</v>
      </c>
      <c r="C10" s="5" t="s">
        <v>118</v>
      </c>
      <c r="D10" s="17">
        <v>0</v>
      </c>
      <c r="E10" s="8">
        <v>5003227</v>
      </c>
      <c r="F10" s="8">
        <v>299264</v>
      </c>
      <c r="G10" s="8">
        <v>0</v>
      </c>
      <c r="H10" s="8">
        <v>265577.10704857437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1014571</v>
      </c>
      <c r="O10" s="8">
        <v>1117546.4552092869</v>
      </c>
      <c r="P10" s="8">
        <v>296356.5343669348</v>
      </c>
      <c r="Q10" s="8">
        <v>221581.7258800615</v>
      </c>
      <c r="R10" s="8">
        <v>6027.953019639885</v>
      </c>
      <c r="S10" s="8">
        <v>0</v>
      </c>
      <c r="T10" s="8">
        <v>0</v>
      </c>
      <c r="U10" s="8">
        <v>33570.84454545379</v>
      </c>
      <c r="V10" s="8">
        <v>83428.24424242321</v>
      </c>
      <c r="W10" s="8">
        <v>1359591.5348526505</v>
      </c>
      <c r="X10" s="8">
        <v>1068244.0718417894</v>
      </c>
      <c r="Y10" s="8">
        <v>1717.4496711270767</v>
      </c>
      <c r="Z10" s="8">
        <v>402812</v>
      </c>
      <c r="AA10" s="8">
        <v>0</v>
      </c>
      <c r="AB10" s="8">
        <v>0</v>
      </c>
      <c r="AC10" s="8">
        <v>361000</v>
      </c>
      <c r="AD10" s="8">
        <v>0</v>
      </c>
      <c r="AE10" s="8">
        <v>0</v>
      </c>
      <c r="AF10" s="8">
        <v>65.39993718146638</v>
      </c>
      <c r="AG10" s="8">
        <v>0</v>
      </c>
      <c r="AH10" s="8">
        <v>0</v>
      </c>
      <c r="AI10" s="8">
        <v>85763257</v>
      </c>
      <c r="AJ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5">
      <c r="A11" s="9">
        <v>9</v>
      </c>
      <c r="B11" s="15">
        <v>9</v>
      </c>
      <c r="C11" s="5" t="s">
        <v>119</v>
      </c>
      <c r="D11" s="17">
        <v>13235930.000000007</v>
      </c>
      <c r="E11" s="8">
        <v>0</v>
      </c>
      <c r="F11" s="8">
        <v>5853043.321333587</v>
      </c>
      <c r="G11" s="8">
        <v>31691496.678666413</v>
      </c>
      <c r="H11" s="8">
        <v>10157637.829155488</v>
      </c>
      <c r="I11" s="8">
        <v>82316.28078901106</v>
      </c>
      <c r="J11" s="8">
        <v>-132380.518</v>
      </c>
      <c r="K11" s="8">
        <v>5245.583476242934</v>
      </c>
      <c r="L11" s="8">
        <v>-8437.446</v>
      </c>
      <c r="M11" s="8">
        <v>0</v>
      </c>
      <c r="N11" s="8">
        <v>853634</v>
      </c>
      <c r="O11" s="8">
        <v>586496.5610238798</v>
      </c>
      <c r="P11" s="8">
        <v>122200.58617493464</v>
      </c>
      <c r="Q11" s="8">
        <v>8682.01545905217</v>
      </c>
      <c r="R11" s="8">
        <v>1374.1075270220754</v>
      </c>
      <c r="S11" s="8">
        <v>0</v>
      </c>
      <c r="T11" s="8">
        <v>0</v>
      </c>
      <c r="U11" s="8">
        <v>4.789473684504628</v>
      </c>
      <c r="V11" s="8">
        <v>0</v>
      </c>
      <c r="W11" s="8">
        <v>582800.2261609565</v>
      </c>
      <c r="X11" s="8">
        <v>637704.5241723796</v>
      </c>
      <c r="Y11" s="8">
        <v>7022.0733219149915</v>
      </c>
      <c r="Z11" s="8">
        <v>955650</v>
      </c>
      <c r="AA11" s="8">
        <v>0</v>
      </c>
      <c r="AB11" s="8">
        <v>0</v>
      </c>
      <c r="AC11" s="8">
        <v>57000</v>
      </c>
      <c r="AD11" s="8">
        <v>0</v>
      </c>
      <c r="AE11" s="8">
        <v>0</v>
      </c>
      <c r="AF11" s="8">
        <v>29749.57853869067</v>
      </c>
      <c r="AG11" s="8">
        <v>0</v>
      </c>
      <c r="AH11" s="8">
        <v>0</v>
      </c>
      <c r="AI11" s="8">
        <v>21612693.64285712</v>
      </c>
      <c r="AJ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5">
      <c r="A12" s="9">
        <v>10</v>
      </c>
      <c r="B12" s="15">
        <v>10</v>
      </c>
      <c r="C12" s="5" t="s">
        <v>120</v>
      </c>
      <c r="D12" s="8">
        <v>0</v>
      </c>
      <c r="E12" s="8">
        <v>147588</v>
      </c>
      <c r="F12" s="8">
        <v>237558</v>
      </c>
      <c r="G12" s="8">
        <v>0</v>
      </c>
      <c r="H12" s="8">
        <v>60815.75234424509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481816</v>
      </c>
      <c r="O12" s="8">
        <v>261114.20057707094</v>
      </c>
      <c r="P12" s="8">
        <v>147840.10813400615</v>
      </c>
      <c r="Q12" s="8">
        <v>8680.088049692684</v>
      </c>
      <c r="R12" s="8">
        <v>2337.492804209003</v>
      </c>
      <c r="S12" s="8">
        <v>0</v>
      </c>
      <c r="T12" s="8">
        <v>0</v>
      </c>
      <c r="U12" s="8">
        <v>14460.708947367966</v>
      </c>
      <c r="V12" s="8">
        <v>73240.54036161862</v>
      </c>
      <c r="W12" s="8">
        <v>37799.5452530738</v>
      </c>
      <c r="X12" s="8">
        <v>128437.20006881002</v>
      </c>
      <c r="Y12" s="8">
        <v>826.4998781089234</v>
      </c>
      <c r="Z12" s="8">
        <v>396518</v>
      </c>
      <c r="AA12" s="8">
        <v>0</v>
      </c>
      <c r="AB12" s="8">
        <v>0</v>
      </c>
      <c r="AC12" s="8">
        <v>30000</v>
      </c>
      <c r="AD12" s="8">
        <v>0</v>
      </c>
      <c r="AE12" s="8">
        <v>0</v>
      </c>
      <c r="AF12" s="8">
        <v>14.97623958314216</v>
      </c>
      <c r="AG12" s="8">
        <v>0</v>
      </c>
      <c r="AH12" s="8">
        <v>0</v>
      </c>
      <c r="AI12" s="8">
        <v>205636.92084942758</v>
      </c>
      <c r="AJ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5" customFormat="1" ht="15">
      <c r="A13" s="15">
        <v>11</v>
      </c>
      <c r="B13" s="15">
        <v>11</v>
      </c>
      <c r="C13" s="16" t="s">
        <v>121</v>
      </c>
      <c r="D13" s="17">
        <v>0</v>
      </c>
      <c r="E13" s="17">
        <v>2642</v>
      </c>
      <c r="F13" s="17">
        <v>9960</v>
      </c>
      <c r="G13" s="17">
        <v>0</v>
      </c>
      <c r="H13" s="17">
        <v>30913.73732840456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331307</v>
      </c>
      <c r="O13" s="17">
        <v>120040.07226620987</v>
      </c>
      <c r="P13" s="17">
        <v>203908.8973945072</v>
      </c>
      <c r="Q13" s="17">
        <v>43118.074777323636</v>
      </c>
      <c r="R13" s="17">
        <v>6457.802040913433</v>
      </c>
      <c r="S13" s="17">
        <v>0</v>
      </c>
      <c r="T13" s="17">
        <v>0</v>
      </c>
      <c r="U13" s="17">
        <v>7.267669171094894</v>
      </c>
      <c r="V13" s="17">
        <v>0</v>
      </c>
      <c r="W13" s="17">
        <v>163.52939350670204</v>
      </c>
      <c r="X13" s="17">
        <v>545627.6697800662</v>
      </c>
      <c r="Y13" s="17">
        <v>457.8651063219877</v>
      </c>
      <c r="Z13" s="17">
        <v>682996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7.6126911004867</v>
      </c>
      <c r="AG13" s="17">
        <v>0</v>
      </c>
      <c r="AH13" s="17">
        <v>0</v>
      </c>
      <c r="AI13" s="17">
        <v>0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15" customFormat="1" ht="15">
      <c r="A14" s="15">
        <v>12</v>
      </c>
      <c r="B14" s="15">
        <v>12</v>
      </c>
      <c r="C14" s="16" t="s">
        <v>122</v>
      </c>
      <c r="D14" s="17">
        <v>0</v>
      </c>
      <c r="E14" s="17">
        <v>0</v>
      </c>
      <c r="F14" s="17">
        <v>33229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491998</v>
      </c>
      <c r="O14" s="17">
        <v>31660.254233390093</v>
      </c>
      <c r="P14" s="17">
        <v>255600.7981819925</v>
      </c>
      <c r="Q14" s="17">
        <v>36175.54626505694</v>
      </c>
      <c r="R14" s="17">
        <v>15902.400442760554</v>
      </c>
      <c r="S14" s="17">
        <v>0</v>
      </c>
      <c r="T14" s="17">
        <v>0</v>
      </c>
      <c r="U14" s="17">
        <v>766.7832261119038</v>
      </c>
      <c r="V14" s="17">
        <v>38.79082474252209</v>
      </c>
      <c r="W14" s="17">
        <v>4077.8109699492343</v>
      </c>
      <c r="X14" s="17">
        <v>206624.6566808531</v>
      </c>
      <c r="Y14" s="17">
        <v>33.057912736148864</v>
      </c>
      <c r="Z14" s="17">
        <v>410745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15" customFormat="1" ht="15">
      <c r="A15" s="15">
        <v>13</v>
      </c>
      <c r="B15" s="15">
        <v>13</v>
      </c>
      <c r="C15" s="16" t="s">
        <v>123</v>
      </c>
      <c r="D15" s="17">
        <v>0</v>
      </c>
      <c r="E15" s="17">
        <v>0</v>
      </c>
      <c r="F15" s="17">
        <v>22184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792701</v>
      </c>
      <c r="O15" s="17">
        <v>12141.896847588941</v>
      </c>
      <c r="P15" s="17">
        <v>207758.8634083597</v>
      </c>
      <c r="Q15" s="17">
        <v>31547.836393332575</v>
      </c>
      <c r="R15" s="17">
        <v>31589.373038793914</v>
      </c>
      <c r="S15" s="17">
        <v>0</v>
      </c>
      <c r="T15" s="17">
        <v>0</v>
      </c>
      <c r="U15" s="17">
        <v>2827.687858507037</v>
      </c>
      <c r="V15" s="17">
        <v>1834.6161616160534</v>
      </c>
      <c r="W15" s="17">
        <v>148.26294524176046</v>
      </c>
      <c r="X15" s="17">
        <v>400790.17393409647</v>
      </c>
      <c r="Y15" s="17">
        <v>289.2957812201639</v>
      </c>
      <c r="Z15" s="17">
        <v>784634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15" customFormat="1" ht="15">
      <c r="A16" s="15">
        <v>14</v>
      </c>
      <c r="B16" s="15">
        <v>14</v>
      </c>
      <c r="C16" s="16" t="s">
        <v>124</v>
      </c>
      <c r="D16" s="17">
        <v>0</v>
      </c>
      <c r="E16" s="17">
        <v>0</v>
      </c>
      <c r="F16" s="17">
        <v>214712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497923</v>
      </c>
      <c r="O16" s="17">
        <v>156215.71329920553</v>
      </c>
      <c r="P16" s="17">
        <v>241814.0032639997</v>
      </c>
      <c r="Q16" s="17">
        <v>51905.13404645864</v>
      </c>
      <c r="R16" s="17">
        <v>133211.92303538986</v>
      </c>
      <c r="S16" s="17">
        <v>4608.291275619003</v>
      </c>
      <c r="T16" s="17">
        <v>0</v>
      </c>
      <c r="U16" s="17">
        <v>87.64047748409212</v>
      </c>
      <c r="V16" s="17">
        <v>3008.306666666642</v>
      </c>
      <c r="W16" s="17">
        <v>0.10526315774768591</v>
      </c>
      <c r="X16" s="17">
        <v>598801.4969800431</v>
      </c>
      <c r="Y16" s="17">
        <v>1165.356498580768</v>
      </c>
      <c r="Z16" s="17">
        <v>679396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15" customFormat="1" ht="15">
      <c r="A17" s="15">
        <v>15</v>
      </c>
      <c r="B17" s="15">
        <v>15</v>
      </c>
      <c r="C17" s="16" t="s">
        <v>125</v>
      </c>
      <c r="D17" s="17">
        <v>0</v>
      </c>
      <c r="E17" s="17">
        <v>0</v>
      </c>
      <c r="F17" s="17">
        <v>3817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45122</v>
      </c>
      <c r="O17" s="17">
        <v>23249.16854967922</v>
      </c>
      <c r="P17" s="17">
        <v>20891.16324665211</v>
      </c>
      <c r="Q17" s="17">
        <v>492.4530913059134</v>
      </c>
      <c r="R17" s="17">
        <v>534.5429280941607</v>
      </c>
      <c r="S17" s="17">
        <v>0</v>
      </c>
      <c r="T17" s="17">
        <v>0</v>
      </c>
      <c r="U17" s="17">
        <v>376.3300000000745</v>
      </c>
      <c r="V17" s="17">
        <v>2310.048787879292</v>
      </c>
      <c r="W17" s="17">
        <v>2925.5</v>
      </c>
      <c r="X17" s="17">
        <v>13666.913147634827</v>
      </c>
      <c r="Y17" s="17">
        <v>0</v>
      </c>
      <c r="Z17" s="17">
        <v>98978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15" customFormat="1" ht="15">
      <c r="A18" s="15">
        <v>16</v>
      </c>
      <c r="B18" s="15">
        <v>16</v>
      </c>
      <c r="C18" s="16" t="s">
        <v>108</v>
      </c>
      <c r="D18" s="17">
        <v>0</v>
      </c>
      <c r="E18" s="17">
        <v>18836</v>
      </c>
      <c r="F18" s="17">
        <v>9724</v>
      </c>
      <c r="G18" s="17">
        <v>0</v>
      </c>
      <c r="H18" s="17">
        <v>4215.509635691531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694588</v>
      </c>
      <c r="O18" s="17">
        <v>440542.84336656705</v>
      </c>
      <c r="P18" s="17">
        <v>228298.74501557346</v>
      </c>
      <c r="Q18" s="17">
        <v>43883.25629297353</v>
      </c>
      <c r="R18" s="17">
        <v>6549.409209381323</v>
      </c>
      <c r="S18" s="17">
        <v>0</v>
      </c>
      <c r="T18" s="17">
        <v>0</v>
      </c>
      <c r="U18" s="17">
        <v>52087.912778744474</v>
      </c>
      <c r="V18" s="17">
        <v>23733.059416955337</v>
      </c>
      <c r="W18" s="17">
        <v>51406.6671240842</v>
      </c>
      <c r="X18" s="17">
        <v>392208.6238181413</v>
      </c>
      <c r="Y18" s="17">
        <v>0</v>
      </c>
      <c r="Z18" s="17">
        <v>1100763</v>
      </c>
      <c r="AA18" s="17">
        <v>0</v>
      </c>
      <c r="AB18" s="17">
        <v>0</v>
      </c>
      <c r="AC18" s="17">
        <v>39000</v>
      </c>
      <c r="AD18" s="17">
        <v>0</v>
      </c>
      <c r="AE18" s="17">
        <v>0</v>
      </c>
      <c r="AF18" s="17">
        <v>1.0380942409756244</v>
      </c>
      <c r="AG18" s="17">
        <v>0</v>
      </c>
      <c r="AH18" s="17">
        <v>0</v>
      </c>
      <c r="AI18" s="17">
        <v>0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5" customFormat="1" ht="15">
      <c r="A19" s="15">
        <v>17</v>
      </c>
      <c r="B19" s="15">
        <v>17</v>
      </c>
      <c r="C19" s="16" t="s">
        <v>126</v>
      </c>
      <c r="D19" s="17">
        <v>0</v>
      </c>
      <c r="E19" s="17">
        <v>1804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859784</v>
      </c>
      <c r="O19" s="17">
        <v>82321.55327981897</v>
      </c>
      <c r="P19" s="17">
        <v>807857.9314404405</v>
      </c>
      <c r="Q19" s="17">
        <v>2845846.9027654273</v>
      </c>
      <c r="R19" s="17">
        <v>312835.4603021549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12999.459249724634</v>
      </c>
      <c r="Y19" s="17">
        <v>0</v>
      </c>
      <c r="Z19" s="17">
        <v>363986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1337742.4227799326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15" customFormat="1" ht="15">
      <c r="A20" s="15">
        <v>18</v>
      </c>
      <c r="B20" s="15">
        <v>18</v>
      </c>
      <c r="C20" s="16" t="s">
        <v>127</v>
      </c>
      <c r="D20" s="17">
        <v>0</v>
      </c>
      <c r="E20" s="17">
        <v>71529548</v>
      </c>
      <c r="F20" s="17">
        <v>0</v>
      </c>
      <c r="G20" s="17">
        <v>0</v>
      </c>
      <c r="H20" s="17">
        <v>2353715.390457699</v>
      </c>
      <c r="I20" s="17">
        <v>35180.8054619273</v>
      </c>
      <c r="J20" s="17">
        <v>0</v>
      </c>
      <c r="K20" s="17">
        <v>2241.887631986393</v>
      </c>
      <c r="L20" s="17">
        <v>0</v>
      </c>
      <c r="M20" s="17">
        <v>8695992</v>
      </c>
      <c r="N20" s="17">
        <v>470125</v>
      </c>
      <c r="O20" s="17">
        <v>18101782.78308317</v>
      </c>
      <c r="P20" s="17">
        <v>20851.79547671508</v>
      </c>
      <c r="Q20" s="17">
        <v>306945.56911163917</v>
      </c>
      <c r="R20" s="17">
        <v>0</v>
      </c>
      <c r="S20" s="17">
        <v>0</v>
      </c>
      <c r="T20" s="17">
        <v>1107009</v>
      </c>
      <c r="U20" s="17">
        <v>0</v>
      </c>
      <c r="V20" s="17">
        <v>0</v>
      </c>
      <c r="W20" s="17">
        <v>0</v>
      </c>
      <c r="X20" s="17">
        <v>2751252.251076078</v>
      </c>
      <c r="Y20" s="17">
        <v>55745593.47392755</v>
      </c>
      <c r="Z20" s="17">
        <v>404493</v>
      </c>
      <c r="AA20" s="17">
        <v>0</v>
      </c>
      <c r="AB20" s="17">
        <v>0</v>
      </c>
      <c r="AC20" s="17">
        <v>82000</v>
      </c>
      <c r="AD20" s="17">
        <v>0</v>
      </c>
      <c r="AE20" s="17">
        <v>0</v>
      </c>
      <c r="AF20" s="17">
        <v>579.6163697604788</v>
      </c>
      <c r="AG20" s="17">
        <v>332720</v>
      </c>
      <c r="AH20" s="17">
        <v>95885</v>
      </c>
      <c r="AI20" s="17">
        <v>926976.1100386083</v>
      </c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15" customFormat="1" ht="15">
      <c r="A21" s="15">
        <v>19</v>
      </c>
      <c r="B21" s="15">
        <v>19</v>
      </c>
      <c r="C21" s="16" t="s">
        <v>128</v>
      </c>
      <c r="D21" s="17">
        <v>0</v>
      </c>
      <c r="E21" s="17">
        <v>10527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1389432</v>
      </c>
      <c r="O21" s="17">
        <v>552908.3888311163</v>
      </c>
      <c r="P21" s="17">
        <v>361320.4207732342</v>
      </c>
      <c r="Q21" s="17">
        <v>82606.83773104986</v>
      </c>
      <c r="R21" s="17">
        <v>15368.864186847117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10955.034933356568</v>
      </c>
      <c r="Y21" s="17">
        <v>0</v>
      </c>
      <c r="Z21" s="17">
        <v>92832</v>
      </c>
      <c r="AA21" s="17">
        <v>0</v>
      </c>
      <c r="AB21" s="17">
        <v>0</v>
      </c>
      <c r="AC21" s="17">
        <v>0</v>
      </c>
      <c r="AD21" s="17">
        <v>42133000</v>
      </c>
      <c r="AE21" s="17">
        <v>14653955.46454744</v>
      </c>
      <c r="AF21" s="17">
        <v>0</v>
      </c>
      <c r="AG21" s="17">
        <v>0</v>
      </c>
      <c r="AH21" s="17">
        <v>0</v>
      </c>
      <c r="AI21" s="17">
        <v>235161.00386099517</v>
      </c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15" customFormat="1" ht="15">
      <c r="A22" s="15">
        <v>20</v>
      </c>
      <c r="B22" s="15">
        <v>20</v>
      </c>
      <c r="C22" s="16" t="s">
        <v>129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2952416</v>
      </c>
      <c r="O22" s="17">
        <v>0</v>
      </c>
      <c r="P22" s="17">
        <v>1374969.8365551764</v>
      </c>
      <c r="Q22" s="17">
        <v>94685.91218590178</v>
      </c>
      <c r="R22" s="17">
        <v>2962.636228590505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340.66393409855664</v>
      </c>
      <c r="Y22" s="17">
        <v>0</v>
      </c>
      <c r="Z22" s="17">
        <v>492482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15" customFormat="1" ht="15">
      <c r="A23" s="15">
        <v>21</v>
      </c>
      <c r="B23" s="15">
        <v>21</v>
      </c>
      <c r="C23" s="16" t="s">
        <v>130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28099</v>
      </c>
      <c r="O23" s="17">
        <v>0</v>
      </c>
      <c r="P23" s="17">
        <v>166314.69596451707</v>
      </c>
      <c r="Q23" s="17">
        <v>25781.027590250596</v>
      </c>
      <c r="R23" s="17">
        <v>8127.8711891403655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89809.77083662152</v>
      </c>
      <c r="Y23" s="17">
        <v>0</v>
      </c>
      <c r="Z23" s="17">
        <v>109459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15" customFormat="1" ht="15">
      <c r="A24" s="15">
        <v>22</v>
      </c>
      <c r="B24" s="15">
        <v>22</v>
      </c>
      <c r="C24" s="16" t="s">
        <v>131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267659</v>
      </c>
      <c r="O24" s="17">
        <v>0</v>
      </c>
      <c r="P24" s="17">
        <v>723472.6118651414</v>
      </c>
      <c r="Q24" s="17">
        <v>151085.76485829242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10399.214830353856</v>
      </c>
      <c r="Y24" s="17">
        <v>0</v>
      </c>
      <c r="Z24" s="17">
        <v>118394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15" customFormat="1" ht="15">
      <c r="A25" s="15">
        <v>23</v>
      </c>
      <c r="B25" s="15">
        <v>23</v>
      </c>
      <c r="C25" s="16" t="s">
        <v>132</v>
      </c>
      <c r="D25" s="17">
        <v>0</v>
      </c>
      <c r="E25" s="17">
        <v>5006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2248466</v>
      </c>
      <c r="O25" s="17">
        <v>14709886.027615957</v>
      </c>
      <c r="P25" s="17">
        <v>160881.94371318724</v>
      </c>
      <c r="Q25" s="17">
        <v>31516560.321658533</v>
      </c>
      <c r="R25" s="17">
        <v>19470130.205904156</v>
      </c>
      <c r="S25" s="17">
        <v>11404004.762380598</v>
      </c>
      <c r="T25" s="17">
        <v>0</v>
      </c>
      <c r="U25" s="17">
        <v>0</v>
      </c>
      <c r="V25" s="17">
        <v>0</v>
      </c>
      <c r="W25" s="17">
        <v>0</v>
      </c>
      <c r="X25" s="17">
        <v>1505024.7436884977</v>
      </c>
      <c r="Y25" s="17">
        <v>0</v>
      </c>
      <c r="Z25" s="17">
        <v>146586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15" customFormat="1" ht="15">
      <c r="A26" s="15">
        <v>24</v>
      </c>
      <c r="B26" s="15">
        <v>24</v>
      </c>
      <c r="C26" s="16" t="s">
        <v>133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399887</v>
      </c>
      <c r="O26" s="17">
        <v>0</v>
      </c>
      <c r="P26" s="17">
        <v>43927.36523988005</v>
      </c>
      <c r="Q26" s="17">
        <v>0</v>
      </c>
      <c r="R26" s="17">
        <v>95164.74795568362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8767.61388283223</v>
      </c>
      <c r="Y26" s="17">
        <v>0</v>
      </c>
      <c r="Z26" s="17">
        <v>72450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15" customFormat="1" ht="15">
      <c r="A27" s="15">
        <v>25</v>
      </c>
      <c r="B27" s="15">
        <v>25</v>
      </c>
      <c r="C27" s="16" t="s">
        <v>134</v>
      </c>
      <c r="D27" s="17">
        <v>0</v>
      </c>
      <c r="E27" s="17">
        <v>1333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2289216</v>
      </c>
      <c r="O27" s="17">
        <v>0</v>
      </c>
      <c r="P27" s="17">
        <v>589737.2690986199</v>
      </c>
      <c r="Q27" s="17">
        <v>454108.24580702186</v>
      </c>
      <c r="R27" s="17">
        <v>186582.66205380112</v>
      </c>
      <c r="S27" s="17">
        <v>236611.9463437833</v>
      </c>
      <c r="T27" s="17">
        <v>0</v>
      </c>
      <c r="U27" s="17">
        <v>0</v>
      </c>
      <c r="V27" s="17">
        <v>0</v>
      </c>
      <c r="W27" s="17">
        <v>0</v>
      </c>
      <c r="X27" s="17">
        <v>127139.36614144407</v>
      </c>
      <c r="Y27" s="17">
        <v>0</v>
      </c>
      <c r="Z27" s="17">
        <v>163185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15" customFormat="1" ht="15">
      <c r="A28" s="15">
        <v>26</v>
      </c>
      <c r="B28" s="15">
        <v>26</v>
      </c>
      <c r="C28" s="16" t="s">
        <v>135</v>
      </c>
      <c r="D28" s="17">
        <v>0</v>
      </c>
      <c r="E28" s="17">
        <v>463878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863832</v>
      </c>
      <c r="O28" s="17">
        <v>0</v>
      </c>
      <c r="P28" s="17">
        <v>598671.7340143565</v>
      </c>
      <c r="Q28" s="17">
        <v>1731249.1991836056</v>
      </c>
      <c r="R28" s="17">
        <v>165505.96660086513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77545.86920910142</v>
      </c>
      <c r="Y28" s="17">
        <v>0</v>
      </c>
      <c r="Z28" s="17">
        <v>483602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15" customFormat="1" ht="15">
      <c r="A29" s="15">
        <v>27</v>
      </c>
      <c r="B29" s="15">
        <v>27</v>
      </c>
      <c r="C29" s="16" t="s">
        <v>136</v>
      </c>
      <c r="D29" s="17">
        <v>0</v>
      </c>
      <c r="E29" s="17">
        <v>18483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1878242</v>
      </c>
      <c r="O29" s="17">
        <v>0</v>
      </c>
      <c r="P29" s="17">
        <v>1292248.0576172238</v>
      </c>
      <c r="Q29" s="17">
        <v>586115.5491220802</v>
      </c>
      <c r="R29" s="17">
        <v>11656.25718344003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337831.0445405599</v>
      </c>
      <c r="Y29" s="17">
        <v>0</v>
      </c>
      <c r="Z29" s="17">
        <v>958185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15" customFormat="1" ht="15">
      <c r="A30" s="15">
        <v>28</v>
      </c>
      <c r="B30" s="15">
        <v>28</v>
      </c>
      <c r="C30" s="16" t="s">
        <v>109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114712</v>
      </c>
      <c r="O30" s="17">
        <v>0</v>
      </c>
      <c r="P30" s="17">
        <v>261480.72792260535</v>
      </c>
      <c r="Q30" s="17">
        <v>37974.78290198743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11331.558228936046</v>
      </c>
      <c r="Y30" s="17">
        <v>0</v>
      </c>
      <c r="Z30" s="17">
        <v>40730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15" customFormat="1" ht="15">
      <c r="A31" s="15">
        <v>29</v>
      </c>
      <c r="B31" s="15">
        <v>29</v>
      </c>
      <c r="C31" s="16" t="s">
        <v>137</v>
      </c>
      <c r="D31" s="17">
        <v>0</v>
      </c>
      <c r="E31" s="17">
        <v>9515</v>
      </c>
      <c r="F31" s="17">
        <v>8211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579262</v>
      </c>
      <c r="O31" s="17">
        <v>0</v>
      </c>
      <c r="P31" s="17">
        <v>1179931.8099865075</v>
      </c>
      <c r="Q31" s="17">
        <v>339375.3488748297</v>
      </c>
      <c r="R31" s="17">
        <v>139091.8952444233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56711.58018691279</v>
      </c>
      <c r="Y31" s="17">
        <v>0</v>
      </c>
      <c r="Z31" s="17">
        <v>122344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15" customFormat="1" ht="15">
      <c r="A32" s="15">
        <v>30</v>
      </c>
      <c r="B32" s="15">
        <v>30</v>
      </c>
      <c r="C32" s="16" t="s">
        <v>138</v>
      </c>
      <c r="D32" s="17">
        <v>0</v>
      </c>
      <c r="E32" s="17">
        <v>99832</v>
      </c>
      <c r="F32" s="17">
        <v>50709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1378299</v>
      </c>
      <c r="O32" s="17">
        <v>17022.392170518637</v>
      </c>
      <c r="P32" s="17">
        <v>2559050.40383506</v>
      </c>
      <c r="Q32" s="17">
        <v>429267.79398413</v>
      </c>
      <c r="R32" s="17">
        <v>27850.59255867824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868639.242907146</v>
      </c>
      <c r="Y32" s="17">
        <v>0</v>
      </c>
      <c r="Z32" s="17">
        <v>3021024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15" customFormat="1" ht="15">
      <c r="A33" s="15">
        <v>31</v>
      </c>
      <c r="B33" s="15">
        <v>31</v>
      </c>
      <c r="C33" s="16" t="s">
        <v>139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15" customFormat="1" ht="15">
      <c r="A34" s="15">
        <v>32</v>
      </c>
      <c r="B34" s="15">
        <v>32</v>
      </c>
      <c r="C34" s="16" t="s">
        <v>140</v>
      </c>
      <c r="D34" s="17">
        <v>0</v>
      </c>
      <c r="E34" s="17">
        <v>15497</v>
      </c>
      <c r="F34" s="17">
        <v>1945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2851</v>
      </c>
      <c r="O34" s="17">
        <v>175765.77986196429</v>
      </c>
      <c r="P34" s="17">
        <v>137507.5826705005</v>
      </c>
      <c r="Q34" s="17">
        <v>146273.98739275336</v>
      </c>
      <c r="R34" s="17">
        <v>97015.01142430305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14397.533635817468</v>
      </c>
      <c r="Y34" s="17">
        <v>0</v>
      </c>
      <c r="Z34" s="17">
        <v>5983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328625.7722007781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12" customFormat="1" ht="15">
      <c r="A35" s="12">
        <v>33</v>
      </c>
      <c r="C35" s="13" t="s">
        <v>110</v>
      </c>
      <c r="D35" s="14">
        <f>SUM(D3:D34)</f>
        <v>66790446.00000001</v>
      </c>
      <c r="E35" s="14">
        <f aca="true" t="shared" si="0" ref="E35:AH35">SUM(E3:E34)</f>
        <v>81940680</v>
      </c>
      <c r="F35" s="14">
        <f t="shared" si="0"/>
        <v>6966377.321333587</v>
      </c>
      <c r="G35" s="14">
        <f t="shared" si="0"/>
        <v>31691496.678666413</v>
      </c>
      <c r="H35" s="14">
        <f t="shared" si="0"/>
        <v>15871292.999999998</v>
      </c>
      <c r="I35" s="14">
        <f t="shared" si="0"/>
        <v>132380.518</v>
      </c>
      <c r="J35" s="14">
        <f t="shared" si="0"/>
        <v>-132380.518</v>
      </c>
      <c r="K35" s="14">
        <f t="shared" si="0"/>
        <v>8437.446</v>
      </c>
      <c r="L35" s="14">
        <f t="shared" si="0"/>
        <v>-8437.446</v>
      </c>
      <c r="M35" s="14">
        <f t="shared" si="0"/>
        <v>252354852</v>
      </c>
      <c r="N35" s="14">
        <f t="shared" si="0"/>
        <v>29889951</v>
      </c>
      <c r="O35" s="14">
        <f t="shared" si="0"/>
        <v>48457464.000000015</v>
      </c>
      <c r="P35" s="14">
        <f t="shared" si="0"/>
        <v>13813799.386807773</v>
      </c>
      <c r="Q35" s="14">
        <f t="shared" si="0"/>
        <v>39762663.579343356</v>
      </c>
      <c r="R35" s="14">
        <f t="shared" si="0"/>
        <v>21200242.880791303</v>
      </c>
      <c r="S35" s="14">
        <f t="shared" si="0"/>
        <v>11645225</v>
      </c>
      <c r="T35" s="14">
        <f t="shared" si="0"/>
        <v>48870716</v>
      </c>
      <c r="U35" s="14">
        <f t="shared" si="0"/>
        <v>16125053.000000004</v>
      </c>
      <c r="V35" s="14">
        <f t="shared" si="0"/>
        <v>2594298.9999999995</v>
      </c>
      <c r="W35" s="14">
        <f t="shared" si="0"/>
        <v>3878696.9999999995</v>
      </c>
      <c r="X35" s="14">
        <f t="shared" si="0"/>
        <v>13520520.508304954</v>
      </c>
      <c r="Y35" s="14">
        <f t="shared" si="0"/>
        <v>55790640.00791151</v>
      </c>
      <c r="Z35" s="14">
        <f t="shared" si="0"/>
        <v>15570228</v>
      </c>
      <c r="AA35" s="14">
        <f t="shared" si="0"/>
        <v>14594566</v>
      </c>
      <c r="AB35" s="14">
        <f t="shared" si="0"/>
        <v>348664</v>
      </c>
      <c r="AC35" s="14">
        <f t="shared" si="0"/>
        <v>611000</v>
      </c>
      <c r="AD35" s="14">
        <f t="shared" si="0"/>
        <v>42133000</v>
      </c>
      <c r="AE35" s="14">
        <f t="shared" si="0"/>
        <v>14653955.46454744</v>
      </c>
      <c r="AF35" s="14">
        <f t="shared" si="0"/>
        <v>31156.60000000001</v>
      </c>
      <c r="AG35" s="14">
        <f t="shared" si="0"/>
        <v>332720</v>
      </c>
      <c r="AH35" s="14">
        <f t="shared" si="0"/>
        <v>95885</v>
      </c>
      <c r="AI35" s="14">
        <f>SUM(AI3:AI34)</f>
        <v>114001798.61583011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4:256" s="15" customFormat="1" ht="15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15" customFormat="1" ht="15">
      <c r="A37" s="15">
        <v>34</v>
      </c>
      <c r="C37" s="16" t="s">
        <v>145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556971.1713509234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10652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15" customFormat="1" ht="15">
      <c r="A38" s="15">
        <v>35</v>
      </c>
      <c r="C38" s="16" t="s">
        <v>141</v>
      </c>
      <c r="D38" s="17">
        <v>0</v>
      </c>
      <c r="E38" s="17">
        <v>4821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15717078.441841293</v>
      </c>
      <c r="Q38" s="17">
        <v>2643349.4206566615</v>
      </c>
      <c r="R38" s="17">
        <v>37162293.1192087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5929327.491695049</v>
      </c>
      <c r="Y38" s="17">
        <v>0</v>
      </c>
      <c r="Z38" s="17">
        <v>10170473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3:256" s="12" customFormat="1" ht="15">
      <c r="C39" s="13" t="s">
        <v>142</v>
      </c>
      <c r="D39" s="14">
        <f>D35+D37+D38</f>
        <v>66790446.00000001</v>
      </c>
      <c r="E39" s="14">
        <f aca="true" t="shared" si="1" ref="E39:AI39">E35+E37+E38</f>
        <v>81945501</v>
      </c>
      <c r="F39" s="14">
        <f t="shared" si="1"/>
        <v>6966377.321333587</v>
      </c>
      <c r="G39" s="14">
        <f t="shared" si="1"/>
        <v>31691496.678666413</v>
      </c>
      <c r="H39" s="14">
        <f t="shared" si="1"/>
        <v>15871292.999999998</v>
      </c>
      <c r="I39" s="14">
        <f t="shared" si="1"/>
        <v>132380.518</v>
      </c>
      <c r="J39" s="14">
        <f t="shared" si="1"/>
        <v>-132380.518</v>
      </c>
      <c r="K39" s="14">
        <f t="shared" si="1"/>
        <v>8437.446</v>
      </c>
      <c r="L39" s="14">
        <f t="shared" si="1"/>
        <v>-8437.446</v>
      </c>
      <c r="M39" s="14">
        <f t="shared" si="1"/>
        <v>252354852</v>
      </c>
      <c r="N39" s="14">
        <f t="shared" si="1"/>
        <v>29889951</v>
      </c>
      <c r="O39" s="14">
        <f t="shared" si="1"/>
        <v>48457464.000000015</v>
      </c>
      <c r="P39" s="14">
        <f t="shared" si="1"/>
        <v>30087848.99999999</v>
      </c>
      <c r="Q39" s="14">
        <f t="shared" si="1"/>
        <v>42406013.000000015</v>
      </c>
      <c r="R39" s="14">
        <f t="shared" si="1"/>
        <v>58362536</v>
      </c>
      <c r="S39" s="14">
        <f t="shared" si="1"/>
        <v>11645225</v>
      </c>
      <c r="T39" s="14">
        <f t="shared" si="1"/>
        <v>48870716</v>
      </c>
      <c r="U39" s="14">
        <f t="shared" si="1"/>
        <v>16125053.000000004</v>
      </c>
      <c r="V39" s="14">
        <f t="shared" si="1"/>
        <v>2594298.9999999995</v>
      </c>
      <c r="W39" s="14">
        <f t="shared" si="1"/>
        <v>3878696.9999999995</v>
      </c>
      <c r="X39" s="14">
        <f t="shared" si="1"/>
        <v>19449848.000000004</v>
      </c>
      <c r="Y39" s="14">
        <f t="shared" si="1"/>
        <v>55790640.00791151</v>
      </c>
      <c r="Z39" s="14">
        <f t="shared" si="1"/>
        <v>25751353</v>
      </c>
      <c r="AA39" s="14">
        <f t="shared" si="1"/>
        <v>14594566</v>
      </c>
      <c r="AB39" s="14">
        <f t="shared" si="1"/>
        <v>348664</v>
      </c>
      <c r="AC39" s="14">
        <f t="shared" si="1"/>
        <v>611000</v>
      </c>
      <c r="AD39" s="14">
        <f t="shared" si="1"/>
        <v>42133000</v>
      </c>
      <c r="AE39" s="14">
        <f t="shared" si="1"/>
        <v>14653955.46454744</v>
      </c>
      <c r="AF39" s="14">
        <f t="shared" si="1"/>
        <v>31156.60000000001</v>
      </c>
      <c r="AG39" s="14">
        <f t="shared" si="1"/>
        <v>332720</v>
      </c>
      <c r="AH39" s="14">
        <f t="shared" si="1"/>
        <v>95885</v>
      </c>
      <c r="AI39" s="14">
        <f t="shared" si="1"/>
        <v>114001798.61583011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36:256" s="2" customFormat="1" ht="15"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4:256" s="2" customFormat="1" ht="15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36:256" s="2" customFormat="1" ht="15"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3" spans="4:40" ht="15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</row>
    <row r="176" ht="21.7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37"/>
  <sheetViews>
    <sheetView workbookViewId="0" topLeftCell="A1">
      <selection activeCell="A1" sqref="A1"/>
    </sheetView>
  </sheetViews>
  <sheetFormatPr defaultColWidth="9.00390625" defaultRowHeight="13.5"/>
  <cols>
    <col min="1" max="1" width="23.625" style="9" customWidth="1"/>
    <col min="2" max="2" width="19.375" style="9" customWidth="1"/>
    <col min="3" max="3" width="13.125" style="9" bestFit="1" customWidth="1"/>
    <col min="4" max="16384" width="9.00390625" style="9" customWidth="1"/>
  </cols>
  <sheetData>
    <row r="1" ht="15">
      <c r="A1" s="4" t="s">
        <v>65</v>
      </c>
    </row>
    <row r="2" spans="1:4" ht="15">
      <c r="A2" s="20" t="s">
        <v>32</v>
      </c>
      <c r="B2" s="20" t="s">
        <v>176</v>
      </c>
      <c r="C2" s="20" t="s">
        <v>177</v>
      </c>
      <c r="D2" s="21" t="s">
        <v>66</v>
      </c>
    </row>
    <row r="3" spans="1:3" ht="15">
      <c r="A3" s="5" t="s">
        <v>52</v>
      </c>
      <c r="B3" s="9">
        <v>0.6904</v>
      </c>
      <c r="C3" s="9" t="s">
        <v>178</v>
      </c>
    </row>
    <row r="4" spans="1:3" ht="15">
      <c r="A4" s="5" t="s">
        <v>15</v>
      </c>
      <c r="B4" s="9">
        <v>0.6354</v>
      </c>
      <c r="C4" s="9" t="s">
        <v>178</v>
      </c>
    </row>
    <row r="5" spans="1:3" ht="15">
      <c r="A5" s="5" t="s">
        <v>16</v>
      </c>
      <c r="B5" s="9">
        <v>0.7191</v>
      </c>
      <c r="C5" s="9" t="s">
        <v>178</v>
      </c>
    </row>
    <row r="6" spans="1:3" ht="15">
      <c r="A6" s="5" t="s">
        <v>17</v>
      </c>
      <c r="B6" s="9">
        <v>0.7191</v>
      </c>
      <c r="C6" s="9" t="s">
        <v>178</v>
      </c>
    </row>
    <row r="7" spans="1:3" ht="15">
      <c r="A7" s="5" t="s">
        <v>67</v>
      </c>
      <c r="B7" s="9">
        <v>0.5041</v>
      </c>
      <c r="C7" s="9" t="s">
        <v>179</v>
      </c>
    </row>
    <row r="8" spans="1:3" ht="15">
      <c r="A8" s="5" t="s">
        <v>68</v>
      </c>
      <c r="B8" s="9">
        <v>81.5</v>
      </c>
      <c r="C8" s="9" t="s">
        <v>180</v>
      </c>
    </row>
    <row r="9" spans="1:3" ht="15">
      <c r="A9" s="5" t="s">
        <v>69</v>
      </c>
      <c r="B9" s="9">
        <v>81.5</v>
      </c>
      <c r="C9" s="9" t="s">
        <v>180</v>
      </c>
    </row>
    <row r="10" spans="1:3" ht="15">
      <c r="A10" s="5" t="s">
        <v>70</v>
      </c>
      <c r="B10" s="9">
        <v>200.9</v>
      </c>
      <c r="C10" s="9" t="s">
        <v>180</v>
      </c>
    </row>
    <row r="11" spans="1:3" ht="15">
      <c r="A11" s="5" t="s">
        <v>71</v>
      </c>
      <c r="B11" s="9">
        <v>200.9</v>
      </c>
      <c r="C11" s="9" t="s">
        <v>180</v>
      </c>
    </row>
    <row r="12" spans="1:3" ht="15">
      <c r="A12" s="5" t="s">
        <v>18</v>
      </c>
      <c r="B12" s="9">
        <v>0.9126</v>
      </c>
      <c r="C12" s="9" t="s">
        <v>181</v>
      </c>
    </row>
    <row r="13" spans="1:3" ht="15">
      <c r="A13" s="5" t="s">
        <v>19</v>
      </c>
      <c r="B13" s="9">
        <v>0.9341</v>
      </c>
      <c r="C13" s="9" t="s">
        <v>181</v>
      </c>
    </row>
    <row r="14" spans="1:3" ht="15">
      <c r="A14" s="5" t="s">
        <v>53</v>
      </c>
      <c r="B14" s="9">
        <v>0.9962</v>
      </c>
      <c r="C14" s="9" t="s">
        <v>181</v>
      </c>
    </row>
    <row r="15" spans="1:3" ht="15">
      <c r="A15" s="5" t="s">
        <v>20</v>
      </c>
      <c r="B15" s="9">
        <v>0.8767</v>
      </c>
      <c r="C15" s="9" t="s">
        <v>181</v>
      </c>
    </row>
    <row r="16" spans="1:3" ht="15">
      <c r="A16" s="5" t="s">
        <v>21</v>
      </c>
      <c r="B16" s="9">
        <v>0.9126</v>
      </c>
      <c r="C16" s="9" t="s">
        <v>181</v>
      </c>
    </row>
    <row r="17" spans="1:3" ht="15">
      <c r="A17" s="5" t="s">
        <v>22</v>
      </c>
      <c r="B17" s="9">
        <v>0.8266</v>
      </c>
      <c r="C17" s="9" t="s">
        <v>181</v>
      </c>
    </row>
    <row r="18" spans="1:3" ht="15">
      <c r="A18" s="5" t="s">
        <v>23</v>
      </c>
      <c r="B18" s="9">
        <v>0.8767</v>
      </c>
      <c r="C18" s="9" t="s">
        <v>181</v>
      </c>
    </row>
    <row r="19" spans="1:3" ht="15">
      <c r="A19" s="5" t="s">
        <v>24</v>
      </c>
      <c r="B19" s="9">
        <v>0.8146</v>
      </c>
      <c r="C19" s="9" t="s">
        <v>181</v>
      </c>
    </row>
    <row r="20" spans="1:3" ht="15">
      <c r="A20" s="5" t="s">
        <v>54</v>
      </c>
      <c r="B20" s="9">
        <v>1.0726</v>
      </c>
      <c r="C20" s="9" t="s">
        <v>179</v>
      </c>
    </row>
    <row r="21" spans="1:3" ht="15">
      <c r="A21" s="5" t="s">
        <v>55</v>
      </c>
      <c r="B21" s="9">
        <v>1.0105</v>
      </c>
      <c r="C21" s="9" t="s">
        <v>181</v>
      </c>
    </row>
    <row r="22" spans="1:3" ht="15">
      <c r="A22" s="7" t="s">
        <v>56</v>
      </c>
      <c r="B22" s="9">
        <v>0.8504</v>
      </c>
      <c r="C22" s="8" t="s">
        <v>178</v>
      </c>
    </row>
    <row r="23" spans="1:3" ht="15">
      <c r="A23" s="8" t="s">
        <v>57</v>
      </c>
      <c r="B23" s="9">
        <v>1.1992</v>
      </c>
      <c r="C23" s="8" t="s">
        <v>178</v>
      </c>
    </row>
    <row r="24" spans="1:3" ht="15">
      <c r="A24" s="9" t="s">
        <v>72</v>
      </c>
      <c r="B24" s="9">
        <v>1.3019</v>
      </c>
      <c r="C24" s="8" t="s">
        <v>178</v>
      </c>
    </row>
    <row r="25" spans="1:3" ht="15">
      <c r="A25" s="5" t="s">
        <v>25</v>
      </c>
      <c r="B25" s="9">
        <v>0.9818</v>
      </c>
      <c r="C25" s="9" t="s">
        <v>179</v>
      </c>
    </row>
    <row r="26" spans="1:3" ht="15">
      <c r="A26" s="5" t="s">
        <v>58</v>
      </c>
      <c r="B26" s="9">
        <v>0.301</v>
      </c>
      <c r="C26" s="9" t="s">
        <v>182</v>
      </c>
    </row>
    <row r="27" spans="1:3" ht="15">
      <c r="A27" s="5" t="s">
        <v>59</v>
      </c>
      <c r="B27" s="9">
        <v>0.3989</v>
      </c>
      <c r="C27" s="9" t="s">
        <v>182</v>
      </c>
    </row>
    <row r="28" spans="1:3" ht="15">
      <c r="A28" s="5" t="s">
        <v>60</v>
      </c>
      <c r="B28" s="9">
        <v>0.81</v>
      </c>
      <c r="C28" s="9" t="s">
        <v>178</v>
      </c>
    </row>
    <row r="29" spans="1:4" ht="15">
      <c r="A29" s="5" t="s">
        <v>26</v>
      </c>
      <c r="B29" s="40">
        <v>0.24014573777344203</v>
      </c>
      <c r="C29" s="9" t="s">
        <v>178</v>
      </c>
      <c r="D29" s="5" t="s">
        <v>146</v>
      </c>
    </row>
    <row r="30" spans="1:4" ht="15">
      <c r="A30" s="5" t="s">
        <v>27</v>
      </c>
      <c r="B30" s="40">
        <v>0.3879704590949732</v>
      </c>
      <c r="C30" s="9" t="s">
        <v>183</v>
      </c>
      <c r="D30" s="5" t="s">
        <v>146</v>
      </c>
    </row>
    <row r="31" spans="1:3" ht="15">
      <c r="A31" s="5" t="s">
        <v>184</v>
      </c>
      <c r="B31" s="41">
        <v>1.16371428571429</v>
      </c>
      <c r="C31" s="9" t="s">
        <v>183</v>
      </c>
    </row>
    <row r="32" spans="1:3" ht="15">
      <c r="A32" s="5" t="s">
        <v>61</v>
      </c>
      <c r="B32" s="9">
        <v>86</v>
      </c>
      <c r="C32" s="11" t="s">
        <v>185</v>
      </c>
    </row>
    <row r="33" spans="1:3" ht="15">
      <c r="A33" s="5" t="s">
        <v>62</v>
      </c>
      <c r="B33" s="9">
        <v>86</v>
      </c>
      <c r="C33" s="11" t="s">
        <v>185</v>
      </c>
    </row>
    <row r="34" spans="1:4" ht="15">
      <c r="A34" s="21" t="s">
        <v>63</v>
      </c>
      <c r="B34" s="22"/>
      <c r="C34" s="22" t="s">
        <v>64</v>
      </c>
      <c r="D34" s="22"/>
    </row>
    <row r="36" ht="15">
      <c r="A36" s="9" t="s">
        <v>186</v>
      </c>
    </row>
    <row r="37" ht="15">
      <c r="A37" s="9" t="s">
        <v>187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37"/>
  <sheetViews>
    <sheetView workbookViewId="0" topLeftCell="A1">
      <selection activeCell="A1" sqref="A1"/>
    </sheetView>
  </sheetViews>
  <sheetFormatPr defaultColWidth="9.00390625" defaultRowHeight="13.5"/>
  <cols>
    <col min="1" max="1" width="23.625" style="9" customWidth="1"/>
    <col min="2" max="2" width="19.375" style="9" customWidth="1"/>
    <col min="3" max="16384" width="9.00390625" style="9" customWidth="1"/>
  </cols>
  <sheetData>
    <row r="1" ht="16.5">
      <c r="A1" s="23" t="s">
        <v>73</v>
      </c>
    </row>
    <row r="2" spans="1:4" ht="15">
      <c r="A2" s="20" t="s">
        <v>32</v>
      </c>
      <c r="B2" s="20" t="s">
        <v>166</v>
      </c>
      <c r="C2" s="20" t="s">
        <v>74</v>
      </c>
      <c r="D2" s="21" t="s">
        <v>66</v>
      </c>
    </row>
    <row r="3" spans="1:3" ht="15">
      <c r="A3" s="5" t="s">
        <v>52</v>
      </c>
      <c r="B3" s="24">
        <v>1.04511493078644</v>
      </c>
      <c r="C3" s="9" t="s">
        <v>167</v>
      </c>
    </row>
    <row r="4" spans="1:3" ht="15">
      <c r="A4" s="5" t="s">
        <v>15</v>
      </c>
      <c r="B4" s="24">
        <v>1.0154523000722382</v>
      </c>
      <c r="C4" s="9" t="s">
        <v>167</v>
      </c>
    </row>
    <row r="5" spans="1:3" ht="15">
      <c r="A5" s="5" t="s">
        <v>16</v>
      </c>
      <c r="B5" s="24">
        <v>1.231095919899875</v>
      </c>
      <c r="C5" s="9" t="s">
        <v>167</v>
      </c>
    </row>
    <row r="6" spans="1:3" ht="15">
      <c r="A6" s="5" t="s">
        <v>17</v>
      </c>
      <c r="B6" s="24">
        <v>1.231095919899875</v>
      </c>
      <c r="C6" s="9" t="s">
        <v>167</v>
      </c>
    </row>
    <row r="7" spans="1:3" ht="15">
      <c r="A7" s="5" t="s">
        <v>67</v>
      </c>
      <c r="B7" s="24">
        <v>0.46193804747264433</v>
      </c>
      <c r="C7" s="9" t="s">
        <v>167</v>
      </c>
    </row>
    <row r="8" spans="1:4" ht="15">
      <c r="A8" s="5" t="s">
        <v>68</v>
      </c>
      <c r="B8" s="24">
        <v>1.231095919899875</v>
      </c>
      <c r="C8" s="9" t="s">
        <v>167</v>
      </c>
      <c r="D8" s="5" t="s">
        <v>75</v>
      </c>
    </row>
    <row r="9" spans="1:4" ht="15">
      <c r="A9" s="5" t="s">
        <v>69</v>
      </c>
      <c r="B9" s="24">
        <v>1.231095919899875</v>
      </c>
      <c r="C9" s="9" t="s">
        <v>168</v>
      </c>
      <c r="D9" s="5" t="s">
        <v>75</v>
      </c>
    </row>
    <row r="10" spans="1:4" ht="15">
      <c r="A10" s="5" t="s">
        <v>70</v>
      </c>
      <c r="B10" s="24">
        <v>1.231095919899875</v>
      </c>
      <c r="C10" s="9" t="s">
        <v>168</v>
      </c>
      <c r="D10" s="5" t="s">
        <v>75</v>
      </c>
    </row>
    <row r="11" spans="1:4" ht="15">
      <c r="A11" s="5" t="s">
        <v>71</v>
      </c>
      <c r="B11" s="24">
        <v>1.231095919899875</v>
      </c>
      <c r="C11" s="9" t="s">
        <v>168</v>
      </c>
      <c r="D11" s="5" t="s">
        <v>75</v>
      </c>
    </row>
    <row r="12" spans="1:3" ht="15">
      <c r="A12" s="5" t="s">
        <v>18</v>
      </c>
      <c r="B12" s="24">
        <v>0.7915231491876233</v>
      </c>
      <c r="C12" s="9" t="s">
        <v>168</v>
      </c>
    </row>
    <row r="13" spans="1:3" ht="15">
      <c r="A13" s="5" t="s">
        <v>19</v>
      </c>
      <c r="B13" s="24">
        <v>0.8091946806108554</v>
      </c>
      <c r="C13" s="9" t="s">
        <v>168</v>
      </c>
    </row>
    <row r="14" spans="1:3" ht="15">
      <c r="A14" s="5" t="s">
        <v>53</v>
      </c>
      <c r="B14" s="24">
        <v>0.8116070574579403</v>
      </c>
      <c r="C14" s="9" t="s">
        <v>168</v>
      </c>
    </row>
    <row r="15" spans="1:3" ht="15">
      <c r="A15" s="5" t="s">
        <v>20</v>
      </c>
      <c r="B15" s="24">
        <v>0.7788100729696589</v>
      </c>
      <c r="C15" s="9" t="s">
        <v>168</v>
      </c>
    </row>
    <row r="16" spans="1:3" ht="15">
      <c r="A16" s="5" t="s">
        <v>21</v>
      </c>
      <c r="B16" s="24">
        <v>0.7902157128678501</v>
      </c>
      <c r="C16" s="9" t="s">
        <v>168</v>
      </c>
    </row>
    <row r="17" spans="1:3" ht="15">
      <c r="A17" s="5" t="s">
        <v>22</v>
      </c>
      <c r="B17" s="24">
        <v>0.7614715449697556</v>
      </c>
      <c r="C17" s="9" t="s">
        <v>168</v>
      </c>
    </row>
    <row r="18" spans="1:3" ht="15">
      <c r="A18" s="5" t="s">
        <v>23</v>
      </c>
      <c r="B18" s="24">
        <v>0.7601927917189462</v>
      </c>
      <c r="C18" s="9" t="s">
        <v>168</v>
      </c>
    </row>
    <row r="19" spans="1:3" ht="15">
      <c r="A19" s="5" t="s">
        <v>24</v>
      </c>
      <c r="B19" s="24">
        <v>0.7469509024699241</v>
      </c>
      <c r="C19" s="9" t="s">
        <v>168</v>
      </c>
    </row>
    <row r="20" spans="1:3" ht="15">
      <c r="A20" s="5" t="s">
        <v>54</v>
      </c>
      <c r="B20" s="24">
        <v>0.5192666129032258</v>
      </c>
      <c r="C20" s="9" t="s">
        <v>168</v>
      </c>
    </row>
    <row r="21" spans="1:3" ht="15">
      <c r="A21" s="5" t="s">
        <v>55</v>
      </c>
      <c r="B21" s="24">
        <v>0.88</v>
      </c>
      <c r="C21" s="9" t="s">
        <v>168</v>
      </c>
    </row>
    <row r="22" spans="1:3" ht="15">
      <c r="A22" s="7" t="s">
        <v>56</v>
      </c>
      <c r="B22" s="24">
        <v>1.0612350952492946</v>
      </c>
      <c r="C22" s="8" t="s">
        <v>168</v>
      </c>
    </row>
    <row r="23" spans="1:3" ht="15">
      <c r="A23" s="8" t="s">
        <v>57</v>
      </c>
      <c r="B23" s="24">
        <v>0.6882648371147433</v>
      </c>
      <c r="C23" s="9" t="s">
        <v>168</v>
      </c>
    </row>
    <row r="24" spans="1:3" ht="15">
      <c r="A24" s="9" t="s">
        <v>72</v>
      </c>
      <c r="B24" s="24">
        <v>0.585076657422229</v>
      </c>
      <c r="C24" s="9" t="s">
        <v>168</v>
      </c>
    </row>
    <row r="25" spans="1:3" ht="15">
      <c r="A25" s="5" t="s">
        <v>25</v>
      </c>
      <c r="B25" s="24">
        <v>0.5965231717254023</v>
      </c>
      <c r="C25" s="9" t="s">
        <v>168</v>
      </c>
    </row>
    <row r="26" spans="1:4" ht="15">
      <c r="A26" s="5" t="s">
        <v>58</v>
      </c>
      <c r="B26" s="24">
        <v>1.075</v>
      </c>
      <c r="C26" s="9" t="s">
        <v>168</v>
      </c>
      <c r="D26" s="5" t="s">
        <v>76</v>
      </c>
    </row>
    <row r="27" spans="1:4" ht="15">
      <c r="A27" s="5" t="s">
        <v>59</v>
      </c>
      <c r="B27" s="24">
        <v>0.879</v>
      </c>
      <c r="C27" s="9" t="s">
        <v>169</v>
      </c>
      <c r="D27" s="5" t="s">
        <v>76</v>
      </c>
    </row>
    <row r="28" spans="1:3" ht="15">
      <c r="A28" s="5" t="s">
        <v>60</v>
      </c>
      <c r="B28" s="24">
        <v>0.9134680134680134</v>
      </c>
      <c r="C28" s="9" t="s">
        <v>169</v>
      </c>
    </row>
    <row r="29" spans="1:4" ht="15">
      <c r="A29" s="5" t="s">
        <v>26</v>
      </c>
      <c r="B29" s="24">
        <v>0.3513756461345948</v>
      </c>
      <c r="C29" s="9" t="s">
        <v>157</v>
      </c>
      <c r="D29" s="5" t="s">
        <v>158</v>
      </c>
    </row>
    <row r="30" spans="1:4" ht="15">
      <c r="A30" s="5" t="s">
        <v>27</v>
      </c>
      <c r="B30" s="24">
        <v>0.5640478306695436</v>
      </c>
      <c r="C30" s="9" t="s">
        <v>157</v>
      </c>
      <c r="D30" s="5" t="s">
        <v>159</v>
      </c>
    </row>
    <row r="31" spans="1:3" ht="15">
      <c r="A31" s="5" t="s">
        <v>170</v>
      </c>
      <c r="B31" s="24">
        <v>0.7469509024699241</v>
      </c>
      <c r="C31" s="9" t="s">
        <v>171</v>
      </c>
    </row>
    <row r="32" spans="1:3" ht="15">
      <c r="A32" s="5" t="s">
        <v>61</v>
      </c>
      <c r="C32" s="11" t="s">
        <v>172</v>
      </c>
    </row>
    <row r="33" spans="1:3" ht="15">
      <c r="A33" s="5" t="s">
        <v>62</v>
      </c>
      <c r="C33" s="11" t="s">
        <v>172</v>
      </c>
    </row>
    <row r="34" spans="1:4" ht="15">
      <c r="A34" s="21" t="s">
        <v>63</v>
      </c>
      <c r="B34" s="22">
        <v>0.12</v>
      </c>
      <c r="C34" s="22" t="s">
        <v>173</v>
      </c>
      <c r="D34" s="22"/>
    </row>
    <row r="36" ht="15">
      <c r="A36" s="9" t="s">
        <v>174</v>
      </c>
    </row>
    <row r="37" ht="16.5">
      <c r="A37" s="9" t="s">
        <v>175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IV114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50390625" style="9" customWidth="1"/>
    <col min="4" max="4" width="9.875" style="9" customWidth="1"/>
    <col min="5" max="5" width="10.00390625" style="9" customWidth="1"/>
    <col min="6" max="6" width="10.125" style="9" customWidth="1"/>
    <col min="7" max="8" width="10.50390625" style="9" customWidth="1"/>
    <col min="9" max="9" width="9.50390625" style="9" customWidth="1"/>
    <col min="10" max="11" width="9.25390625" style="9" bestFit="1" customWidth="1"/>
    <col min="12" max="13" width="9.00390625" style="9" customWidth="1"/>
    <col min="14" max="14" width="11.00390625" style="9" customWidth="1"/>
    <col min="15" max="15" width="10.00390625" style="9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6" width="9.00390625" style="9" customWidth="1"/>
    <col min="37" max="37" width="11.375" style="8" bestFit="1" customWidth="1"/>
    <col min="38" max="38" width="9.00390625" style="11" customWidth="1"/>
    <col min="39" max="16384" width="9.00390625" style="9" customWidth="1"/>
  </cols>
  <sheetData>
    <row r="1" spans="1:38" ht="15">
      <c r="A1" s="4" t="s">
        <v>82</v>
      </c>
      <c r="B1" s="5" t="s">
        <v>31</v>
      </c>
      <c r="C1" s="6" t="s">
        <v>32</v>
      </c>
      <c r="D1" s="5" t="s">
        <v>33</v>
      </c>
      <c r="E1" s="5" t="s">
        <v>15</v>
      </c>
      <c r="F1" s="5" t="s">
        <v>16</v>
      </c>
      <c r="G1" s="5" t="s">
        <v>17</v>
      </c>
      <c r="H1" s="5" t="s">
        <v>34</v>
      </c>
      <c r="I1" s="5" t="s">
        <v>35</v>
      </c>
      <c r="J1" s="5" t="s">
        <v>36</v>
      </c>
      <c r="K1" s="5" t="s">
        <v>37</v>
      </c>
      <c r="L1" s="5" t="s">
        <v>38</v>
      </c>
      <c r="M1" s="5" t="s">
        <v>18</v>
      </c>
      <c r="N1" s="5" t="s">
        <v>19</v>
      </c>
      <c r="O1" s="5" t="s">
        <v>162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163</v>
      </c>
      <c r="V1" s="7" t="s">
        <v>39</v>
      </c>
      <c r="W1" s="7" t="s">
        <v>40</v>
      </c>
      <c r="X1" s="8" t="s">
        <v>164</v>
      </c>
      <c r="Y1" s="9" t="s">
        <v>41</v>
      </c>
      <c r="Z1" s="5" t="s">
        <v>25</v>
      </c>
      <c r="AA1" s="5" t="s">
        <v>42</v>
      </c>
      <c r="AB1" s="5" t="s">
        <v>43</v>
      </c>
      <c r="AC1" s="5" t="s">
        <v>44</v>
      </c>
      <c r="AD1" s="5" t="s">
        <v>26</v>
      </c>
      <c r="AE1" s="5" t="s">
        <v>27</v>
      </c>
      <c r="AF1" s="5" t="s">
        <v>144</v>
      </c>
      <c r="AG1" s="5" t="s">
        <v>45</v>
      </c>
      <c r="AH1" s="5" t="s">
        <v>46</v>
      </c>
      <c r="AI1" s="7" t="s">
        <v>165</v>
      </c>
      <c r="AJ1" s="11"/>
      <c r="AK1" s="9"/>
      <c r="AL1" s="9"/>
    </row>
    <row r="2" spans="1:256" ht="15">
      <c r="A2" s="42"/>
      <c r="C2" s="6" t="s">
        <v>83</v>
      </c>
      <c r="D2" s="9">
        <f>'C1'!$B3</f>
        <v>0.6904</v>
      </c>
      <c r="E2" s="9">
        <f>'C1'!$B4</f>
        <v>0.6354</v>
      </c>
      <c r="F2" s="9">
        <f>'C1'!$B5</f>
        <v>0.7191</v>
      </c>
      <c r="G2" s="9">
        <f>'C1'!$B6</f>
        <v>0.7191</v>
      </c>
      <c r="H2" s="9">
        <f>'C1'!$B7</f>
        <v>0.5041</v>
      </c>
      <c r="I2" s="9">
        <f>'C1'!$B8</f>
        <v>81.5</v>
      </c>
      <c r="J2" s="9">
        <f>'C1'!$B9</f>
        <v>81.5</v>
      </c>
      <c r="K2" s="9">
        <f>'C1'!$B10</f>
        <v>200.9</v>
      </c>
      <c r="L2" s="9">
        <f>'C1'!$B11</f>
        <v>200.9</v>
      </c>
      <c r="M2" s="9">
        <f>'C1'!$B12</f>
        <v>0.9126</v>
      </c>
      <c r="N2" s="9">
        <f>'C1'!$B13</f>
        <v>0.9341</v>
      </c>
      <c r="O2" s="9">
        <f>'C1'!$B14</f>
        <v>0.9962</v>
      </c>
      <c r="P2" s="9">
        <f>'C1'!$B15</f>
        <v>0.8767</v>
      </c>
      <c r="Q2" s="9">
        <f>'C1'!$B16</f>
        <v>0.9126</v>
      </c>
      <c r="R2" s="9">
        <f>'C1'!$B17</f>
        <v>0.8266</v>
      </c>
      <c r="S2" s="9">
        <f>'C1'!$B18</f>
        <v>0.8767</v>
      </c>
      <c r="T2" s="9">
        <f>'C1'!$B19</f>
        <v>0.8146</v>
      </c>
      <c r="U2" s="9">
        <f>'C1'!$B20</f>
        <v>1.0726</v>
      </c>
      <c r="V2" s="9">
        <f>'C1'!$B21</f>
        <v>1.0105</v>
      </c>
      <c r="W2" s="9">
        <f>'C1'!$B22</f>
        <v>0.8504</v>
      </c>
      <c r="X2" s="9">
        <f>'C1'!$B23</f>
        <v>1.1992</v>
      </c>
      <c r="Y2" s="9">
        <f>'C1'!$B24</f>
        <v>1.3019</v>
      </c>
      <c r="Z2" s="9">
        <f>'C1'!$B25</f>
        <v>0.9818</v>
      </c>
      <c r="AA2" s="9">
        <f>'C1'!$B26</f>
        <v>0.301</v>
      </c>
      <c r="AB2" s="9">
        <f>'C1'!$B27</f>
        <v>0.3989</v>
      </c>
      <c r="AC2" s="9">
        <f>'C1'!$B28</f>
        <v>0.81</v>
      </c>
      <c r="AD2" s="38">
        <f>'C1'!$B29</f>
        <v>0.24014573777344203</v>
      </c>
      <c r="AE2" s="38">
        <f>'C1'!$B30</f>
        <v>0.3879704590949732</v>
      </c>
      <c r="AF2" s="43">
        <f>'C1'!$B31</f>
        <v>1.16371428571429</v>
      </c>
      <c r="AG2" s="44">
        <f>'C1'!$B32</f>
        <v>86</v>
      </c>
      <c r="AH2" s="44">
        <f>'C1'!$B33</f>
        <v>86</v>
      </c>
      <c r="AI2" s="44">
        <f>'C1'!$B34</f>
        <v>0</v>
      </c>
      <c r="AJ2" s="11"/>
      <c r="AK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15">
      <c r="A3" s="5" t="s">
        <v>47</v>
      </c>
      <c r="B3" s="21" t="s">
        <v>48</v>
      </c>
      <c r="C3" s="6" t="s">
        <v>147</v>
      </c>
      <c r="D3" s="9" t="s">
        <v>77</v>
      </c>
      <c r="E3" s="9" t="s">
        <v>77</v>
      </c>
      <c r="F3" s="9" t="s">
        <v>77</v>
      </c>
      <c r="G3" s="9" t="s">
        <v>77</v>
      </c>
      <c r="H3" s="9" t="s">
        <v>78</v>
      </c>
      <c r="I3" s="9" t="s">
        <v>79</v>
      </c>
      <c r="J3" s="9" t="s">
        <v>79</v>
      </c>
      <c r="K3" s="9" t="s">
        <v>79</v>
      </c>
      <c r="L3" s="9" t="s">
        <v>79</v>
      </c>
      <c r="M3" s="9" t="s">
        <v>80</v>
      </c>
      <c r="N3" s="9" t="s">
        <v>80</v>
      </c>
      <c r="O3" s="9" t="s">
        <v>80</v>
      </c>
      <c r="P3" s="9" t="s">
        <v>80</v>
      </c>
      <c r="Q3" s="9" t="s">
        <v>80</v>
      </c>
      <c r="R3" s="9" t="s">
        <v>80</v>
      </c>
      <c r="S3" s="9" t="s">
        <v>80</v>
      </c>
      <c r="T3" s="9" t="s">
        <v>80</v>
      </c>
      <c r="U3" s="9" t="s">
        <v>78</v>
      </c>
      <c r="V3" s="8" t="s">
        <v>80</v>
      </c>
      <c r="W3" s="8" t="s">
        <v>77</v>
      </c>
      <c r="X3" s="8" t="s">
        <v>77</v>
      </c>
      <c r="Y3" s="9" t="s">
        <v>77</v>
      </c>
      <c r="Z3" s="9" t="s">
        <v>81</v>
      </c>
      <c r="AA3" s="9" t="s">
        <v>148</v>
      </c>
      <c r="AB3" s="9" t="s">
        <v>148</v>
      </c>
      <c r="AC3" s="9" t="s">
        <v>77</v>
      </c>
      <c r="AD3" s="9" t="s">
        <v>77</v>
      </c>
      <c r="AE3" s="9" t="s">
        <v>77</v>
      </c>
      <c r="AF3" s="9" t="s">
        <v>77</v>
      </c>
      <c r="AG3" s="11" t="s">
        <v>149</v>
      </c>
      <c r="AH3" s="11" t="s">
        <v>149</v>
      </c>
      <c r="AI3" s="8" t="s">
        <v>64</v>
      </c>
      <c r="AJ3" s="11"/>
      <c r="AK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5">
      <c r="A4" s="12">
        <v>1</v>
      </c>
      <c r="B4" s="15">
        <v>1</v>
      </c>
      <c r="C4" s="13" t="s">
        <v>111</v>
      </c>
      <c r="D4" s="14">
        <v>0</v>
      </c>
      <c r="E4" s="14">
        <v>0</v>
      </c>
      <c r="F4" s="14">
        <v>207.1008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3908350.9962</v>
      </c>
      <c r="O4" s="14">
        <v>728258.1124009426</v>
      </c>
      <c r="P4" s="14">
        <v>560396.6801258954</v>
      </c>
      <c r="Q4" s="14">
        <v>207436.9373379761</v>
      </c>
      <c r="R4" s="14">
        <v>309481.1265186087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21229.941328790235</v>
      </c>
      <c r="Y4" s="14">
        <v>0</v>
      </c>
      <c r="Z4" s="14">
        <v>101.12540000000001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1"/>
      <c r="AK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5">
      <c r="A5" s="9">
        <v>2</v>
      </c>
      <c r="B5" s="15">
        <v>2</v>
      </c>
      <c r="C5" s="5" t="s">
        <v>112</v>
      </c>
      <c r="D5" s="17">
        <v>0</v>
      </c>
      <c r="E5" s="8">
        <v>2112.0696</v>
      </c>
      <c r="F5" s="8">
        <v>10618.230599999999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58125.30660000024</v>
      </c>
      <c r="O5" s="8">
        <v>38037.28590654873</v>
      </c>
      <c r="P5" s="8">
        <v>14214.344444732065</v>
      </c>
      <c r="Q5" s="8">
        <v>103346.44994424001</v>
      </c>
      <c r="R5" s="8">
        <v>6522.119131893269</v>
      </c>
      <c r="S5" s="8">
        <v>0</v>
      </c>
      <c r="T5" s="8">
        <v>0</v>
      </c>
      <c r="U5" s="8">
        <v>0</v>
      </c>
      <c r="V5" s="8">
        <v>0</v>
      </c>
      <c r="W5" s="8">
        <v>2046.164448</v>
      </c>
      <c r="X5" s="8">
        <v>9261.89540914906</v>
      </c>
      <c r="Y5" s="8">
        <v>77.4685738641561</v>
      </c>
      <c r="Z5" s="8">
        <v>248.3954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11"/>
      <c r="AK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5">
      <c r="A6" s="9">
        <v>3</v>
      </c>
      <c r="B6" s="15">
        <v>3</v>
      </c>
      <c r="C6" s="5" t="s">
        <v>113</v>
      </c>
      <c r="D6" s="17">
        <v>0</v>
      </c>
      <c r="E6" s="8">
        <v>3028.3163999999997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2356559.6232999987</v>
      </c>
      <c r="O6" s="8">
        <v>1071538.638421291</v>
      </c>
      <c r="P6" s="8">
        <v>170433.19347388973</v>
      </c>
      <c r="Q6" s="8">
        <v>56889.84214905341</v>
      </c>
      <c r="R6" s="8">
        <v>666.5242950557149</v>
      </c>
      <c r="S6" s="8">
        <v>0</v>
      </c>
      <c r="T6" s="8">
        <v>0</v>
      </c>
      <c r="U6" s="8">
        <v>5089.070039734458</v>
      </c>
      <c r="V6" s="8">
        <v>5198.727474166852</v>
      </c>
      <c r="W6" s="8">
        <v>3663.3936235876295</v>
      </c>
      <c r="X6" s="8">
        <v>471060.76280523976</v>
      </c>
      <c r="Y6" s="8">
        <v>0</v>
      </c>
      <c r="Z6" s="8">
        <v>1268024.1539999996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11"/>
      <c r="AK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5">
      <c r="A7" s="9">
        <v>4</v>
      </c>
      <c r="B7" s="15">
        <v>4</v>
      </c>
      <c r="C7" s="5" t="s">
        <v>114</v>
      </c>
      <c r="D7" s="8">
        <v>0</v>
      </c>
      <c r="E7" s="8">
        <v>1664.7479999999996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417501.5996000003</v>
      </c>
      <c r="O7" s="8">
        <v>484474.714697351</v>
      </c>
      <c r="P7" s="8">
        <v>47933.36773156922</v>
      </c>
      <c r="Q7" s="8">
        <v>4422.889283115161</v>
      </c>
      <c r="R7" s="8">
        <v>1501.1358655186486</v>
      </c>
      <c r="S7" s="8">
        <v>0</v>
      </c>
      <c r="T7" s="8">
        <v>0</v>
      </c>
      <c r="U7" s="8">
        <v>691.6124799999998</v>
      </c>
      <c r="V7" s="8">
        <v>4425.383699999999</v>
      </c>
      <c r="W7" s="8">
        <v>29320.21951778218</v>
      </c>
      <c r="X7" s="8">
        <v>58544.32653684332</v>
      </c>
      <c r="Y7" s="8">
        <v>0</v>
      </c>
      <c r="Z7" s="8">
        <v>197739.42899999977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11"/>
      <c r="AK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5">
      <c r="A8" s="9">
        <v>5</v>
      </c>
      <c r="B8" s="15">
        <v>5</v>
      </c>
      <c r="C8" s="5" t="s">
        <v>115</v>
      </c>
      <c r="D8" s="8">
        <v>0</v>
      </c>
      <c r="E8" s="8">
        <v>812993.0292</v>
      </c>
      <c r="F8" s="8">
        <v>13155.9345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488566.0594000006</v>
      </c>
      <c r="O8" s="8">
        <v>3651569.5191571545</v>
      </c>
      <c r="P8" s="8">
        <v>216114.31947890914</v>
      </c>
      <c r="Q8" s="8">
        <v>44242.084984511836</v>
      </c>
      <c r="R8" s="8">
        <v>5918.835593921365</v>
      </c>
      <c r="S8" s="8">
        <v>0</v>
      </c>
      <c r="T8" s="8">
        <v>0</v>
      </c>
      <c r="U8" s="8">
        <v>58.21292727272703</v>
      </c>
      <c r="V8" s="8">
        <v>57449.49916074005</v>
      </c>
      <c r="W8" s="8">
        <v>178844.16227070708</v>
      </c>
      <c r="X8" s="8">
        <v>361976.216875262</v>
      </c>
      <c r="Y8" s="8">
        <v>6.506546886228335</v>
      </c>
      <c r="Z8" s="8">
        <v>417406.3792000001</v>
      </c>
      <c r="AA8" s="8">
        <v>4392964.366</v>
      </c>
      <c r="AB8" s="8">
        <v>139082.0696</v>
      </c>
      <c r="AC8" s="8">
        <v>34020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11"/>
      <c r="AK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5">
      <c r="A9" s="9">
        <v>6</v>
      </c>
      <c r="B9" s="15">
        <v>6</v>
      </c>
      <c r="C9" s="5" t="s">
        <v>116</v>
      </c>
      <c r="D9" s="8">
        <v>0</v>
      </c>
      <c r="E9" s="8">
        <v>1985216.4378000004</v>
      </c>
      <c r="F9" s="8">
        <v>121938.5061</v>
      </c>
      <c r="G9" s="8">
        <v>0</v>
      </c>
      <c r="H9" s="8">
        <v>61789.84098294932</v>
      </c>
      <c r="I9" s="8">
        <v>103720.40512759105</v>
      </c>
      <c r="J9" s="8">
        <v>0</v>
      </c>
      <c r="K9" s="8">
        <v>16600.55524631811</v>
      </c>
      <c r="L9" s="8">
        <v>0</v>
      </c>
      <c r="M9" s="8">
        <v>0</v>
      </c>
      <c r="N9" s="8">
        <v>962917.9191000005</v>
      </c>
      <c r="O9" s="8">
        <v>3304904.4914841875</v>
      </c>
      <c r="P9" s="8">
        <v>449058.9466810102</v>
      </c>
      <c r="Q9" s="8">
        <v>23245.453696961107</v>
      </c>
      <c r="R9" s="8">
        <v>2702.7102501135087</v>
      </c>
      <c r="S9" s="8">
        <v>0</v>
      </c>
      <c r="T9" s="8">
        <v>0</v>
      </c>
      <c r="U9" s="8">
        <v>6830308.039061666</v>
      </c>
      <c r="V9" s="8">
        <v>1867069.3480994224</v>
      </c>
      <c r="W9" s="8">
        <v>1085408.52847583</v>
      </c>
      <c r="X9" s="8">
        <v>0</v>
      </c>
      <c r="Y9" s="8">
        <v>0</v>
      </c>
      <c r="Z9" s="8">
        <v>1514026.9074000004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35.126383719049564</v>
      </c>
      <c r="AG9" s="8">
        <v>0</v>
      </c>
      <c r="AH9" s="8">
        <v>0</v>
      </c>
      <c r="AI9" s="8">
        <v>0</v>
      </c>
      <c r="AJ9" s="11"/>
      <c r="AK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5">
      <c r="A10" s="9">
        <v>7</v>
      </c>
      <c r="B10" s="15">
        <v>7</v>
      </c>
      <c r="C10" s="5" t="s">
        <v>117</v>
      </c>
      <c r="D10" s="8">
        <v>0</v>
      </c>
      <c r="E10" s="8">
        <v>126062.72459999984</v>
      </c>
      <c r="F10" s="8">
        <v>13735.529099999985</v>
      </c>
      <c r="G10" s="8">
        <v>0</v>
      </c>
      <c r="H10" s="8">
        <v>1449712.5084955206</v>
      </c>
      <c r="I10" s="8">
        <v>1109279.2824209337</v>
      </c>
      <c r="J10" s="8">
        <v>0</v>
      </c>
      <c r="K10" s="8">
        <v>174249.40051041017</v>
      </c>
      <c r="L10" s="8">
        <v>0</v>
      </c>
      <c r="M10" s="8">
        <v>0</v>
      </c>
      <c r="N10" s="8">
        <v>181259.30270000175</v>
      </c>
      <c r="O10" s="8">
        <v>2744125.8220599312</v>
      </c>
      <c r="P10" s="8">
        <v>129470.00118314545</v>
      </c>
      <c r="Q10" s="8">
        <v>79430.40252727678</v>
      </c>
      <c r="R10" s="8">
        <v>56721.60085258813</v>
      </c>
      <c r="S10" s="8">
        <v>0</v>
      </c>
      <c r="T10" s="8">
        <v>49329.7322</v>
      </c>
      <c r="U10" s="8">
        <v>10347830.75685751</v>
      </c>
      <c r="V10" s="8">
        <v>497832.8417359181</v>
      </c>
      <c r="W10" s="8">
        <v>265269.6905230805</v>
      </c>
      <c r="X10" s="8">
        <v>76.22959184483625</v>
      </c>
      <c r="Y10" s="8">
        <v>421.7733465937388</v>
      </c>
      <c r="Z10" s="8">
        <v>1446.1914000003599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824.1347937725169</v>
      </c>
      <c r="AG10" s="8">
        <v>0</v>
      </c>
      <c r="AH10" s="8">
        <v>0</v>
      </c>
      <c r="AI10" s="8">
        <v>0</v>
      </c>
      <c r="AJ10" s="11"/>
      <c r="AK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5">
      <c r="A11" s="9">
        <v>8</v>
      </c>
      <c r="B11" s="15">
        <v>8</v>
      </c>
      <c r="C11" s="5" t="s">
        <v>118</v>
      </c>
      <c r="D11" s="17">
        <v>0</v>
      </c>
      <c r="E11" s="8">
        <v>3179050.435799999</v>
      </c>
      <c r="F11" s="8">
        <v>215200.74240000005</v>
      </c>
      <c r="G11" s="8">
        <v>0</v>
      </c>
      <c r="H11" s="8">
        <v>133877.41966318642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947710.7710999958</v>
      </c>
      <c r="O11" s="8">
        <v>1113299.7786794957</v>
      </c>
      <c r="P11" s="8">
        <v>259815.77367949206</v>
      </c>
      <c r="Q11" s="8">
        <v>202215.48303814395</v>
      </c>
      <c r="R11" s="8">
        <v>4982.705966034264</v>
      </c>
      <c r="S11" s="8">
        <v>0</v>
      </c>
      <c r="T11" s="8">
        <v>0</v>
      </c>
      <c r="U11" s="8">
        <v>36008.087859455496</v>
      </c>
      <c r="V11" s="8">
        <v>84304.24080696935</v>
      </c>
      <c r="W11" s="8">
        <v>1156196.641238694</v>
      </c>
      <c r="X11" s="8">
        <v>1281038.2909526748</v>
      </c>
      <c r="Y11" s="8">
        <v>2235.947726840341</v>
      </c>
      <c r="Z11" s="8">
        <v>395480.82159999944</v>
      </c>
      <c r="AA11" s="8">
        <v>0</v>
      </c>
      <c r="AB11" s="8">
        <v>0</v>
      </c>
      <c r="AC11" s="8">
        <v>292410</v>
      </c>
      <c r="AD11" s="8">
        <v>0</v>
      </c>
      <c r="AE11" s="8">
        <v>0</v>
      </c>
      <c r="AF11" s="8">
        <v>76.10684118288941</v>
      </c>
      <c r="AG11" s="8">
        <v>0</v>
      </c>
      <c r="AH11" s="8">
        <v>0</v>
      </c>
      <c r="AI11" s="8">
        <v>0</v>
      </c>
      <c r="AJ11" s="11"/>
      <c r="AK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15">
      <c r="A12" s="9">
        <v>9</v>
      </c>
      <c r="B12" s="15">
        <v>9</v>
      </c>
      <c r="C12" s="5" t="s">
        <v>119</v>
      </c>
      <c r="D12" s="17">
        <v>9138086.072</v>
      </c>
      <c r="E12" s="8">
        <v>0</v>
      </c>
      <c r="F12" s="8">
        <v>4208923.452370983</v>
      </c>
      <c r="G12" s="8">
        <v>22789355.261629015</v>
      </c>
      <c r="H12" s="8">
        <v>5120465.229677283</v>
      </c>
      <c r="I12" s="8">
        <v>6708776.8843044005</v>
      </c>
      <c r="J12" s="8">
        <v>-10789012.217</v>
      </c>
      <c r="K12" s="8">
        <v>1053837.720377205</v>
      </c>
      <c r="L12" s="8">
        <v>-1695082.9014</v>
      </c>
      <c r="M12" s="8">
        <v>0</v>
      </c>
      <c r="N12" s="8">
        <v>797379.5193999987</v>
      </c>
      <c r="O12" s="8">
        <v>584267.8740919922</v>
      </c>
      <c r="P12" s="8">
        <v>107133.25389956543</v>
      </c>
      <c r="Q12" s="8">
        <v>7923.207307931036</v>
      </c>
      <c r="R12" s="8">
        <v>1135.8372818364878</v>
      </c>
      <c r="S12" s="8">
        <v>0</v>
      </c>
      <c r="T12" s="8">
        <v>0</v>
      </c>
      <c r="U12" s="8">
        <v>5.137189477682114</v>
      </c>
      <c r="V12" s="8">
        <v>0</v>
      </c>
      <c r="W12" s="8">
        <v>495613.3123272774</v>
      </c>
      <c r="X12" s="8">
        <v>764735.2653875174</v>
      </c>
      <c r="Y12" s="8">
        <v>9142.037257801136</v>
      </c>
      <c r="Z12" s="8">
        <v>938257.169999999</v>
      </c>
      <c r="AA12" s="8">
        <v>0</v>
      </c>
      <c r="AB12" s="8">
        <v>0</v>
      </c>
      <c r="AC12" s="8">
        <v>46170</v>
      </c>
      <c r="AD12" s="8">
        <v>0</v>
      </c>
      <c r="AE12" s="8">
        <v>0</v>
      </c>
      <c r="AF12" s="8">
        <v>34620.009539453444</v>
      </c>
      <c r="AG12" s="8">
        <v>0</v>
      </c>
      <c r="AH12" s="8">
        <v>0</v>
      </c>
      <c r="AI12" s="8">
        <v>0</v>
      </c>
      <c r="AJ12" s="11"/>
      <c r="AK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5">
      <c r="A13" s="9">
        <v>10</v>
      </c>
      <c r="B13" s="15">
        <v>10</v>
      </c>
      <c r="C13" s="5" t="s">
        <v>120</v>
      </c>
      <c r="D13" s="8">
        <v>0</v>
      </c>
      <c r="E13" s="8">
        <v>93777.41519999877</v>
      </c>
      <c r="F13" s="8">
        <v>170827.9578000009</v>
      </c>
      <c r="G13" s="8">
        <v>0</v>
      </c>
      <c r="H13" s="8">
        <v>30657.22075673379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450064.32559999824</v>
      </c>
      <c r="O13" s="8">
        <v>260121.96661487967</v>
      </c>
      <c r="P13" s="8">
        <v>129611.42280108389</v>
      </c>
      <c r="Q13" s="8">
        <v>7921.4483541495865</v>
      </c>
      <c r="R13" s="8">
        <v>1932.1715519590653</v>
      </c>
      <c r="S13" s="8">
        <v>0</v>
      </c>
      <c r="T13" s="8">
        <v>0</v>
      </c>
      <c r="U13" s="8">
        <v>15510.556416947395</v>
      </c>
      <c r="V13" s="8">
        <v>74009.56603541505</v>
      </c>
      <c r="W13" s="8">
        <v>32144.733283213805</v>
      </c>
      <c r="X13" s="8">
        <v>154021.89032251574</v>
      </c>
      <c r="Y13" s="8">
        <v>1076.02019131001</v>
      </c>
      <c r="Z13" s="8">
        <v>389301.3724000007</v>
      </c>
      <c r="AA13" s="8">
        <v>0</v>
      </c>
      <c r="AB13" s="8">
        <v>0</v>
      </c>
      <c r="AC13" s="8">
        <v>24300</v>
      </c>
      <c r="AD13" s="8">
        <v>0</v>
      </c>
      <c r="AE13" s="8">
        <v>0</v>
      </c>
      <c r="AF13" s="8">
        <v>17.428063949184434</v>
      </c>
      <c r="AG13" s="8">
        <v>0</v>
      </c>
      <c r="AH13" s="8">
        <v>0</v>
      </c>
      <c r="AI13" s="8">
        <v>0</v>
      </c>
      <c r="AJ13" s="11"/>
      <c r="AK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5" customFormat="1" ht="15">
      <c r="A14" s="15">
        <v>11</v>
      </c>
      <c r="B14" s="15">
        <v>11</v>
      </c>
      <c r="C14" s="16" t="s">
        <v>121</v>
      </c>
      <c r="D14" s="17">
        <v>0</v>
      </c>
      <c r="E14" s="17">
        <v>1678.726800000295</v>
      </c>
      <c r="F14" s="17">
        <v>7162.235999999568</v>
      </c>
      <c r="G14" s="17">
        <v>0</v>
      </c>
      <c r="H14" s="17">
        <v>15583.614987249486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309473.8686999995</v>
      </c>
      <c r="O14" s="17">
        <v>119583.91999159753</v>
      </c>
      <c r="P14" s="17">
        <v>178766.93034576345</v>
      </c>
      <c r="Q14" s="17">
        <v>39349.5550417857</v>
      </c>
      <c r="R14" s="17">
        <v>5338.019167018938</v>
      </c>
      <c r="S14" s="17">
        <v>0</v>
      </c>
      <c r="T14" s="17">
        <v>0</v>
      </c>
      <c r="U14" s="17">
        <v>7.7953019589185715</v>
      </c>
      <c r="V14" s="17">
        <v>0</v>
      </c>
      <c r="W14" s="17">
        <v>139.0653962381184</v>
      </c>
      <c r="X14" s="17">
        <v>654316.701600255</v>
      </c>
      <c r="Y14" s="17">
        <v>596.0945819206045</v>
      </c>
      <c r="Z14" s="17">
        <v>670565.4727999987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8.858997386370902</v>
      </c>
      <c r="AG14" s="17">
        <v>0</v>
      </c>
      <c r="AH14" s="17">
        <v>0</v>
      </c>
      <c r="AI14" s="17">
        <v>0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5" customFormat="1" ht="15">
      <c r="A15" s="15">
        <v>12</v>
      </c>
      <c r="B15" s="15">
        <v>12</v>
      </c>
      <c r="C15" s="16" t="s">
        <v>122</v>
      </c>
      <c r="D15" s="17">
        <v>0</v>
      </c>
      <c r="E15" s="17">
        <v>0</v>
      </c>
      <c r="F15" s="17">
        <v>23894.973900002427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459575.3318000026</v>
      </c>
      <c r="O15" s="17">
        <v>31539.94526729919</v>
      </c>
      <c r="P15" s="17">
        <v>224085.21976615302</v>
      </c>
      <c r="Q15" s="17">
        <v>33013.80352149089</v>
      </c>
      <c r="R15" s="17">
        <v>13144.92420598591</v>
      </c>
      <c r="S15" s="17">
        <v>0</v>
      </c>
      <c r="T15" s="17">
        <v>0</v>
      </c>
      <c r="U15" s="17">
        <v>822.4516883119941</v>
      </c>
      <c r="V15" s="17">
        <v>39.198128402233124</v>
      </c>
      <c r="W15" s="17">
        <v>3467.7704488453455</v>
      </c>
      <c r="X15" s="17">
        <v>247784.2882916797</v>
      </c>
      <c r="Y15" s="17">
        <v>43.038096591199064</v>
      </c>
      <c r="Z15" s="17">
        <v>403269.44099999964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5" customFormat="1" ht="15">
      <c r="A16" s="15">
        <v>13</v>
      </c>
      <c r="B16" s="15">
        <v>13</v>
      </c>
      <c r="C16" s="16" t="s">
        <v>123</v>
      </c>
      <c r="D16" s="17">
        <v>0</v>
      </c>
      <c r="E16" s="17">
        <v>0</v>
      </c>
      <c r="F16" s="17">
        <v>15952.514400000684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740462.0041000005</v>
      </c>
      <c r="O16" s="17">
        <v>12095.757639573887</v>
      </c>
      <c r="P16" s="17">
        <v>182142.19555011066</v>
      </c>
      <c r="Q16" s="17">
        <v>28790.555492555257</v>
      </c>
      <c r="R16" s="17">
        <v>26111.77575386694</v>
      </c>
      <c r="S16" s="17">
        <v>0</v>
      </c>
      <c r="T16" s="17">
        <v>0</v>
      </c>
      <c r="U16" s="17">
        <v>3032.977997031063</v>
      </c>
      <c r="V16" s="17">
        <v>1853.8796313130297</v>
      </c>
      <c r="W16" s="17">
        <v>126.0828086338006</v>
      </c>
      <c r="X16" s="17">
        <v>480627.57658176776</v>
      </c>
      <c r="Y16" s="17">
        <v>376.6341775705296</v>
      </c>
      <c r="Z16" s="17">
        <v>770353.6612000018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5" customFormat="1" ht="15">
      <c r="A17" s="15">
        <v>14</v>
      </c>
      <c r="B17" s="15">
        <v>14</v>
      </c>
      <c r="C17" s="16" t="s">
        <v>124</v>
      </c>
      <c r="D17" s="17">
        <v>0</v>
      </c>
      <c r="E17" s="17">
        <v>0</v>
      </c>
      <c r="F17" s="17">
        <v>154399.3992000008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465109.8743000012</v>
      </c>
      <c r="O17" s="17">
        <v>155622.09358866513</v>
      </c>
      <c r="P17" s="17">
        <v>211998.3366615479</v>
      </c>
      <c r="Q17" s="17">
        <v>47368.62533079833</v>
      </c>
      <c r="R17" s="17">
        <v>110112.97558105335</v>
      </c>
      <c r="S17" s="17">
        <v>4040.0889613351796</v>
      </c>
      <c r="T17" s="17">
        <v>0</v>
      </c>
      <c r="U17" s="17">
        <v>94.00317614525557</v>
      </c>
      <c r="V17" s="17">
        <v>3039.893886666745</v>
      </c>
      <c r="W17" s="17">
        <v>0.08951578941196203</v>
      </c>
      <c r="X17" s="17">
        <v>718082.7551784702</v>
      </c>
      <c r="Y17" s="17">
        <v>1517.177625502305</v>
      </c>
      <c r="Z17" s="17">
        <v>667030.9927999973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5" customFormat="1" ht="15">
      <c r="A18" s="15">
        <v>15</v>
      </c>
      <c r="B18" s="15">
        <v>15</v>
      </c>
      <c r="C18" s="16" t="s">
        <v>125</v>
      </c>
      <c r="D18" s="17">
        <v>0</v>
      </c>
      <c r="E18" s="17">
        <v>0</v>
      </c>
      <c r="F18" s="17">
        <v>2744.804700001143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42148.46020000242</v>
      </c>
      <c r="O18" s="17">
        <v>23160.82170919329</v>
      </c>
      <c r="P18" s="17">
        <v>18315.282818339765</v>
      </c>
      <c r="Q18" s="17">
        <v>449.4126911259955</v>
      </c>
      <c r="R18" s="17">
        <v>441.853184362757</v>
      </c>
      <c r="S18" s="17">
        <v>0</v>
      </c>
      <c r="T18" s="17">
        <v>0</v>
      </c>
      <c r="U18" s="17">
        <v>403.6515580005944</v>
      </c>
      <c r="V18" s="17">
        <v>2334.3043001512997</v>
      </c>
      <c r="W18" s="17">
        <v>2487.845199999865</v>
      </c>
      <c r="X18" s="17">
        <v>16389.36224664282</v>
      </c>
      <c r="Y18" s="17">
        <v>0</v>
      </c>
      <c r="Z18" s="17">
        <v>97176.60039999895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5" customFormat="1" ht="15">
      <c r="A19" s="15">
        <v>16</v>
      </c>
      <c r="B19" s="15">
        <v>16</v>
      </c>
      <c r="C19" s="16" t="s">
        <v>108</v>
      </c>
      <c r="D19" s="17">
        <v>0</v>
      </c>
      <c r="E19" s="17">
        <v>11968.39439999964</v>
      </c>
      <c r="F19" s="17">
        <v>6992.528400000767</v>
      </c>
      <c r="G19" s="17">
        <v>0</v>
      </c>
      <c r="H19" s="17">
        <v>2125.0384073520545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648814.650799999</v>
      </c>
      <c r="O19" s="17">
        <v>438868.7805617759</v>
      </c>
      <c r="P19" s="17">
        <v>200149.5097551532</v>
      </c>
      <c r="Q19" s="17">
        <v>40047.8596929675</v>
      </c>
      <c r="R19" s="17">
        <v>5413.741652474855</v>
      </c>
      <c r="S19" s="17">
        <v>0</v>
      </c>
      <c r="T19" s="17">
        <v>0</v>
      </c>
      <c r="U19" s="17">
        <v>55869.49524648115</v>
      </c>
      <c r="V19" s="17">
        <v>23982.25654083304</v>
      </c>
      <c r="W19" s="17">
        <v>43716.2297223215</v>
      </c>
      <c r="X19" s="17">
        <v>470336.58168271347</v>
      </c>
      <c r="Y19" s="17">
        <v>0</v>
      </c>
      <c r="Z19" s="17">
        <v>1080729.1134000015</v>
      </c>
      <c r="AA19" s="17">
        <v>0</v>
      </c>
      <c r="AB19" s="17">
        <v>0</v>
      </c>
      <c r="AC19" s="17">
        <v>31590</v>
      </c>
      <c r="AD19" s="17">
        <v>0</v>
      </c>
      <c r="AE19" s="17">
        <v>0</v>
      </c>
      <c r="AF19" s="17">
        <v>1.208045098141156</v>
      </c>
      <c r="AG19" s="17">
        <v>0</v>
      </c>
      <c r="AH19" s="17">
        <v>0</v>
      </c>
      <c r="AI19" s="17">
        <v>0</v>
      </c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5" customFormat="1" ht="15">
      <c r="A20" s="15">
        <v>17</v>
      </c>
      <c r="B20" s="15">
        <v>17</v>
      </c>
      <c r="C20" s="16" t="s">
        <v>126</v>
      </c>
      <c r="D20" s="17">
        <v>0</v>
      </c>
      <c r="E20" s="17">
        <v>1146.2615999998525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803124.2344000023</v>
      </c>
      <c r="O20" s="17">
        <v>82008.73137735389</v>
      </c>
      <c r="P20" s="17">
        <v>708249.0484938342</v>
      </c>
      <c r="Q20" s="17">
        <v>2597119.883463728</v>
      </c>
      <c r="R20" s="17">
        <v>258589.79148576153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15588.95153227169</v>
      </c>
      <c r="Y20" s="17">
        <v>0</v>
      </c>
      <c r="Z20" s="17">
        <v>357361.4548000004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5" customFormat="1" ht="15">
      <c r="A21" s="15">
        <v>18</v>
      </c>
      <c r="B21" s="15">
        <v>18</v>
      </c>
      <c r="C21" s="16" t="s">
        <v>127</v>
      </c>
      <c r="D21" s="17">
        <v>0</v>
      </c>
      <c r="E21" s="17">
        <v>45423988.6032</v>
      </c>
      <c r="F21" s="17">
        <v>0</v>
      </c>
      <c r="G21" s="17">
        <v>0</v>
      </c>
      <c r="H21" s="17">
        <v>1186507.9283297257</v>
      </c>
      <c r="I21" s="17">
        <v>2867235.645147075</v>
      </c>
      <c r="J21" s="17">
        <v>0</v>
      </c>
      <c r="K21" s="17">
        <v>450395.2252660664</v>
      </c>
      <c r="L21" s="17">
        <v>0</v>
      </c>
      <c r="M21" s="17">
        <v>7935962.299199999</v>
      </c>
      <c r="N21" s="17">
        <v>439143.76249999925</v>
      </c>
      <c r="O21" s="17">
        <v>18032996.008507457</v>
      </c>
      <c r="P21" s="17">
        <v>18280.769094435964</v>
      </c>
      <c r="Q21" s="17">
        <v>280118.5263712816</v>
      </c>
      <c r="R21" s="17">
        <v>0</v>
      </c>
      <c r="S21" s="17">
        <v>0</v>
      </c>
      <c r="T21" s="17">
        <v>65114.236399999994</v>
      </c>
      <c r="U21" s="17">
        <v>0</v>
      </c>
      <c r="V21" s="17">
        <v>0</v>
      </c>
      <c r="W21" s="17">
        <v>0</v>
      </c>
      <c r="X21" s="17">
        <v>969712.9946904313</v>
      </c>
      <c r="Y21" s="17">
        <v>51024359.67210628</v>
      </c>
      <c r="Z21" s="17">
        <v>397131.22740000114</v>
      </c>
      <c r="AA21" s="17">
        <v>0</v>
      </c>
      <c r="AB21" s="17">
        <v>0</v>
      </c>
      <c r="AC21" s="17">
        <v>66420</v>
      </c>
      <c r="AD21" s="17">
        <v>0</v>
      </c>
      <c r="AE21" s="17">
        <v>0</v>
      </c>
      <c r="AF21" s="17">
        <v>674.5078497241193</v>
      </c>
      <c r="AG21" s="17">
        <v>28613920</v>
      </c>
      <c r="AH21" s="17">
        <v>8246110</v>
      </c>
      <c r="AI21" s="17">
        <v>0</v>
      </c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5" customFormat="1" ht="15">
      <c r="A22" s="15">
        <v>19</v>
      </c>
      <c r="B22" s="15">
        <v>19</v>
      </c>
      <c r="C22" s="16" t="s">
        <v>128</v>
      </c>
      <c r="D22" s="17">
        <v>0</v>
      </c>
      <c r="E22" s="17">
        <v>6688.855800002813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1297868.4311999995</v>
      </c>
      <c r="O22" s="17">
        <v>550807.3369535506</v>
      </c>
      <c r="P22" s="17">
        <v>316769.61289189523</v>
      </c>
      <c r="Q22" s="17">
        <v>75387.00011335593</v>
      </c>
      <c r="R22" s="17">
        <v>12703.903136847774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13137.277892080136</v>
      </c>
      <c r="Y22" s="17">
        <v>0</v>
      </c>
      <c r="Z22" s="17">
        <v>91142.45760000125</v>
      </c>
      <c r="AA22" s="17">
        <v>0</v>
      </c>
      <c r="AB22" s="17">
        <v>0</v>
      </c>
      <c r="AC22" s="17">
        <v>0</v>
      </c>
      <c r="AD22" s="17">
        <v>10118060.369608434</v>
      </c>
      <c r="AE22" s="17">
        <v>5685301.829137761</v>
      </c>
      <c r="AF22" s="17">
        <v>0</v>
      </c>
      <c r="AG22" s="17">
        <v>0</v>
      </c>
      <c r="AH22" s="17">
        <v>0</v>
      </c>
      <c r="AI22" s="17">
        <v>0</v>
      </c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5" customFormat="1" ht="15">
      <c r="A23" s="15">
        <v>20</v>
      </c>
      <c r="B23" s="15">
        <v>20</v>
      </c>
      <c r="C23" s="16" t="s">
        <v>129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2757851.785600003</v>
      </c>
      <c r="O23" s="17">
        <v>0</v>
      </c>
      <c r="P23" s="17">
        <v>1205436.0557079231</v>
      </c>
      <c r="Q23" s="17">
        <v>86410.3634608537</v>
      </c>
      <c r="R23" s="17">
        <v>2448.915106552886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408.5241897702217</v>
      </c>
      <c r="Y23" s="17">
        <v>0</v>
      </c>
      <c r="Z23" s="17">
        <v>483518.82759999856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5" customFormat="1" ht="15">
      <c r="A24" s="15">
        <v>21</v>
      </c>
      <c r="B24" s="15">
        <v>21</v>
      </c>
      <c r="C24" s="16" t="s">
        <v>130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26247.275899998844</v>
      </c>
      <c r="O24" s="17">
        <v>0</v>
      </c>
      <c r="P24" s="17">
        <v>145808.0939520914</v>
      </c>
      <c r="Q24" s="17">
        <v>23527.765778862406</v>
      </c>
      <c r="R24" s="17">
        <v>6718.498324943357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107699.87718727905</v>
      </c>
      <c r="Y24" s="17">
        <v>0</v>
      </c>
      <c r="Z24" s="17">
        <v>107466.8462000005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5" customFormat="1" ht="15">
      <c r="A25" s="15">
        <v>22</v>
      </c>
      <c r="B25" s="15">
        <v>22</v>
      </c>
      <c r="C25" s="16" t="s">
        <v>131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250020.2718999982</v>
      </c>
      <c r="O25" s="17">
        <v>0</v>
      </c>
      <c r="P25" s="17">
        <v>634268.4388221698</v>
      </c>
      <c r="Q25" s="17">
        <v>137880.86900967732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12470.738424560055</v>
      </c>
      <c r="Y25" s="17">
        <v>0</v>
      </c>
      <c r="Z25" s="17">
        <v>116239.22919999994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5" customFormat="1" ht="15">
      <c r="A26" s="15">
        <v>23</v>
      </c>
      <c r="B26" s="15">
        <v>23</v>
      </c>
      <c r="C26" s="16" t="s">
        <v>132</v>
      </c>
      <c r="D26" s="17">
        <v>0</v>
      </c>
      <c r="E26" s="17">
        <v>3180.8123999983072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2100292.090599999</v>
      </c>
      <c r="O26" s="17">
        <v>14653988.460711006</v>
      </c>
      <c r="P26" s="17">
        <v>141045.2000533538</v>
      </c>
      <c r="Q26" s="17">
        <v>28762012.949545577</v>
      </c>
      <c r="R26" s="17">
        <v>16094009.628200378</v>
      </c>
      <c r="S26" s="17">
        <v>9997890.97517907</v>
      </c>
      <c r="T26" s="17">
        <v>0</v>
      </c>
      <c r="U26" s="17">
        <v>0</v>
      </c>
      <c r="V26" s="17">
        <v>0</v>
      </c>
      <c r="W26" s="17">
        <v>0</v>
      </c>
      <c r="X26" s="17">
        <v>1804825.6726312423</v>
      </c>
      <c r="Y26" s="17">
        <v>0</v>
      </c>
      <c r="Z26" s="17">
        <v>143918.1347999964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5" customFormat="1" ht="15">
      <c r="A27" s="15">
        <v>24</v>
      </c>
      <c r="B27" s="15">
        <v>24</v>
      </c>
      <c r="C27" s="16" t="s">
        <v>133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373534.44669999555</v>
      </c>
      <c r="O27" s="17">
        <v>0</v>
      </c>
      <c r="P27" s="17">
        <v>38511.121105802245</v>
      </c>
      <c r="Q27" s="17">
        <v>0</v>
      </c>
      <c r="R27" s="17">
        <v>78663.18066016585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10514.122568294406</v>
      </c>
      <c r="Y27" s="17">
        <v>0</v>
      </c>
      <c r="Z27" s="17">
        <v>71131.41000000201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5" customFormat="1" ht="15">
      <c r="A28" s="15">
        <v>25</v>
      </c>
      <c r="B28" s="15">
        <v>25</v>
      </c>
      <c r="C28" s="16" t="s">
        <v>134</v>
      </c>
      <c r="D28" s="17">
        <v>0</v>
      </c>
      <c r="E28" s="17">
        <v>846.9882000014186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2138356.665600002</v>
      </c>
      <c r="O28" s="17">
        <v>0</v>
      </c>
      <c r="P28" s="17">
        <v>517022.66381875984</v>
      </c>
      <c r="Q28" s="17">
        <v>414419.18512348086</v>
      </c>
      <c r="R28" s="17">
        <v>154229.2284536697</v>
      </c>
      <c r="S28" s="17">
        <v>207437.6933595948</v>
      </c>
      <c r="T28" s="17">
        <v>0</v>
      </c>
      <c r="U28" s="17">
        <v>0</v>
      </c>
      <c r="V28" s="17">
        <v>0</v>
      </c>
      <c r="W28" s="17">
        <v>0</v>
      </c>
      <c r="X28" s="17">
        <v>152465.52787682042</v>
      </c>
      <c r="Y28" s="17">
        <v>0</v>
      </c>
      <c r="Z28" s="17">
        <v>160215.03299999982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5" customFormat="1" ht="15">
      <c r="A29" s="15">
        <v>26</v>
      </c>
      <c r="B29" s="15">
        <v>26</v>
      </c>
      <c r="C29" s="16" t="s">
        <v>135</v>
      </c>
      <c r="D29" s="17">
        <v>0</v>
      </c>
      <c r="E29" s="17">
        <v>294748.0812000036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806905.4712000005</v>
      </c>
      <c r="O29" s="17">
        <v>0</v>
      </c>
      <c r="P29" s="17">
        <v>524855.5092103891</v>
      </c>
      <c r="Q29" s="17">
        <v>1579938.0191749483</v>
      </c>
      <c r="R29" s="17">
        <v>136807.2319922708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92993.00635555759</v>
      </c>
      <c r="Y29" s="17">
        <v>0</v>
      </c>
      <c r="Z29" s="17">
        <v>474800.4436000027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5" customFormat="1" ht="15">
      <c r="A30" s="15">
        <v>27</v>
      </c>
      <c r="B30" s="15">
        <v>27</v>
      </c>
      <c r="C30" s="16" t="s">
        <v>136</v>
      </c>
      <c r="D30" s="17">
        <v>0</v>
      </c>
      <c r="E30" s="17">
        <v>11744.098200000823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1754465.8521999978</v>
      </c>
      <c r="O30" s="17">
        <v>0</v>
      </c>
      <c r="P30" s="17">
        <v>1132913.872113021</v>
      </c>
      <c r="Q30" s="17">
        <v>534889.050128825</v>
      </c>
      <c r="R30" s="17">
        <v>9635.062187828124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405126.9886130374</v>
      </c>
      <c r="Y30" s="17">
        <v>0</v>
      </c>
      <c r="Z30" s="17">
        <v>940746.032999998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5" customFormat="1" ht="15">
      <c r="A31" s="15">
        <v>28</v>
      </c>
      <c r="B31" s="15">
        <v>28</v>
      </c>
      <c r="C31" s="16" t="s">
        <v>109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107152.47919999808</v>
      </c>
      <c r="O31" s="17">
        <v>0</v>
      </c>
      <c r="P31" s="17">
        <v>229240.15416974947</v>
      </c>
      <c r="Q31" s="17">
        <v>34655.78687635064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13588.804628141224</v>
      </c>
      <c r="Y31" s="17">
        <v>0</v>
      </c>
      <c r="Z31" s="17">
        <v>39988.71399999969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5" customFormat="1" ht="15">
      <c r="A32" s="15">
        <v>29</v>
      </c>
      <c r="B32" s="15">
        <v>29</v>
      </c>
      <c r="C32" s="16" t="s">
        <v>137</v>
      </c>
      <c r="D32" s="17">
        <v>0</v>
      </c>
      <c r="E32" s="17">
        <v>6045.831000000238</v>
      </c>
      <c r="F32" s="17">
        <v>5904.530100000091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541088.634200003</v>
      </c>
      <c r="O32" s="17">
        <v>0</v>
      </c>
      <c r="P32" s="17">
        <v>1034446.2178151757</v>
      </c>
      <c r="Q32" s="17">
        <v>309713.9433831796</v>
      </c>
      <c r="R32" s="17">
        <v>114973.36060904339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68008.52696014382</v>
      </c>
      <c r="Y32" s="17">
        <v>0</v>
      </c>
      <c r="Z32" s="17">
        <v>120117.33920000307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5" customFormat="1" ht="15">
      <c r="A33" s="15">
        <v>30</v>
      </c>
      <c r="B33" s="15">
        <v>30</v>
      </c>
      <c r="C33" s="16" t="s">
        <v>138</v>
      </c>
      <c r="D33" s="17">
        <v>0</v>
      </c>
      <c r="E33" s="17">
        <v>63433.252800002694</v>
      </c>
      <c r="F33" s="17">
        <v>36464.84190000035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1287469.0959000029</v>
      </c>
      <c r="O33" s="17">
        <v>16957.70708027482</v>
      </c>
      <c r="P33" s="17">
        <v>2243519.4890422</v>
      </c>
      <c r="Q33" s="17">
        <v>391749.7887898907</v>
      </c>
      <c r="R33" s="17">
        <v>23021.299809001386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1041672.1800942495</v>
      </c>
      <c r="Y33" s="17">
        <v>0</v>
      </c>
      <c r="Z33" s="17">
        <v>2966041.3631999996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5" customFormat="1" ht="15">
      <c r="A34" s="15">
        <v>31</v>
      </c>
      <c r="B34" s="15">
        <v>31</v>
      </c>
      <c r="C34" s="16" t="s">
        <v>139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5" customFormat="1" ht="15">
      <c r="A35" s="15">
        <v>32</v>
      </c>
      <c r="B35" s="15">
        <v>32</v>
      </c>
      <c r="C35" s="16" t="s">
        <v>140</v>
      </c>
      <c r="D35" s="17">
        <v>0</v>
      </c>
      <c r="E35" s="17">
        <v>9846.793799996376</v>
      </c>
      <c r="F35" s="17">
        <v>1398.6495000002906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2663.1191000007093</v>
      </c>
      <c r="O35" s="17">
        <v>175097.8698984906</v>
      </c>
      <c r="P35" s="17">
        <v>120552.8977272287</v>
      </c>
      <c r="Q35" s="17">
        <v>133489.64089462906</v>
      </c>
      <c r="R35" s="17">
        <v>80192.60844332725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17265.522336071357</v>
      </c>
      <c r="Y35" s="17">
        <v>0</v>
      </c>
      <c r="Z35" s="17">
        <v>5874.109400000423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2" customFormat="1" ht="15">
      <c r="A36" s="12">
        <v>33</v>
      </c>
      <c r="C36" s="13" t="s">
        <v>110</v>
      </c>
      <c r="D36" s="14">
        <f>SUM(D4:D35)</f>
        <v>9138086.072</v>
      </c>
      <c r="E36" s="14">
        <f aca="true" t="shared" si="0" ref="E36:AH36">SUM(E4:E35)</f>
        <v>52039221.87600001</v>
      </c>
      <c r="F36" s="14">
        <f t="shared" si="0"/>
        <v>5009521.93177099</v>
      </c>
      <c r="G36" s="14">
        <f t="shared" si="0"/>
        <v>22789355.261629015</v>
      </c>
      <c r="H36" s="14">
        <f t="shared" si="0"/>
        <v>8000718.8013</v>
      </c>
      <c r="I36" s="14">
        <f t="shared" si="0"/>
        <v>10789012.217</v>
      </c>
      <c r="J36" s="14">
        <f t="shared" si="0"/>
        <v>-10789012.217</v>
      </c>
      <c r="K36" s="14">
        <f t="shared" si="0"/>
        <v>1695082.9013999996</v>
      </c>
      <c r="L36" s="14">
        <f t="shared" si="0"/>
        <v>-1695082.9014</v>
      </c>
      <c r="M36" s="14">
        <f t="shared" si="0"/>
        <v>7935962.299199999</v>
      </c>
      <c r="N36" s="14">
        <f t="shared" si="0"/>
        <v>27920203.2291</v>
      </c>
      <c r="O36" s="14">
        <f t="shared" si="0"/>
        <v>48273325.63680001</v>
      </c>
      <c r="P36" s="14">
        <f t="shared" si="0"/>
        <v>12110557.92241439</v>
      </c>
      <c r="Q36" s="14">
        <f t="shared" si="0"/>
        <v>36287406.78250872</v>
      </c>
      <c r="R36" s="14">
        <f t="shared" si="0"/>
        <v>17524120.765262082</v>
      </c>
      <c r="S36" s="14">
        <f t="shared" si="0"/>
        <v>10209368.7575</v>
      </c>
      <c r="T36" s="14">
        <f t="shared" si="0"/>
        <v>114443.9686</v>
      </c>
      <c r="U36" s="14">
        <f t="shared" si="0"/>
        <v>17295731.847799994</v>
      </c>
      <c r="V36" s="14">
        <f t="shared" si="0"/>
        <v>2621539.139499998</v>
      </c>
      <c r="W36" s="14">
        <f t="shared" si="0"/>
        <v>3298443.928800001</v>
      </c>
      <c r="X36" s="14">
        <f t="shared" si="0"/>
        <v>10434960.800771317</v>
      </c>
      <c r="Y36" s="14">
        <f t="shared" si="0"/>
        <v>51039852.37023116</v>
      </c>
      <c r="Z36" s="14">
        <f t="shared" si="0"/>
        <v>15286849.8504</v>
      </c>
      <c r="AA36" s="14">
        <f t="shared" si="0"/>
        <v>4392964.366</v>
      </c>
      <c r="AB36" s="14">
        <f t="shared" si="0"/>
        <v>139082.0696</v>
      </c>
      <c r="AC36" s="14">
        <f t="shared" si="0"/>
        <v>494910</v>
      </c>
      <c r="AD36" s="14">
        <f t="shared" si="0"/>
        <v>10118060.369608434</v>
      </c>
      <c r="AE36" s="14">
        <f t="shared" si="0"/>
        <v>5685301.829137761</v>
      </c>
      <c r="AF36" s="14">
        <f t="shared" si="0"/>
        <v>36257.380514285716</v>
      </c>
      <c r="AG36" s="14">
        <f t="shared" si="0"/>
        <v>28613920</v>
      </c>
      <c r="AH36" s="14">
        <f t="shared" si="0"/>
        <v>8246110</v>
      </c>
      <c r="AI36" s="14">
        <f>SUM(AI4:AI35)</f>
        <v>0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4:256" s="15" customFormat="1" ht="15"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15" customFormat="1" ht="15">
      <c r="A38" s="15">
        <v>34</v>
      </c>
      <c r="C38" s="16" t="s">
        <v>145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488296.6259233545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10458.1336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22" customFormat="1" ht="15">
      <c r="A39" s="22">
        <v>35</v>
      </c>
      <c r="C39" s="21" t="s">
        <v>141</v>
      </c>
      <c r="D39" s="33">
        <v>0</v>
      </c>
      <c r="E39" s="33">
        <v>3063.2634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13779162.669962263</v>
      </c>
      <c r="Q39" s="33">
        <v>2412320.681291269</v>
      </c>
      <c r="R39" s="33">
        <v>30718351.492337912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7110449.528040703</v>
      </c>
      <c r="Y39" s="33">
        <v>0</v>
      </c>
      <c r="Z39" s="33">
        <v>9985370.3914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3:256" s="15" customFormat="1" ht="15">
      <c r="C40" s="16" t="s">
        <v>142</v>
      </c>
      <c r="D40" s="17">
        <f>D36+D38+D39</f>
        <v>9138086.072</v>
      </c>
      <c r="E40" s="17">
        <f aca="true" t="shared" si="1" ref="E40:AF40">E36+E38+E39</f>
        <v>52042285.13940001</v>
      </c>
      <c r="F40" s="17">
        <f t="shared" si="1"/>
        <v>5009521.93177099</v>
      </c>
      <c r="G40" s="17">
        <f t="shared" si="1"/>
        <v>22789355.261629015</v>
      </c>
      <c r="H40" s="17">
        <f t="shared" si="1"/>
        <v>8000718.8013</v>
      </c>
      <c r="I40" s="17">
        <f t="shared" si="1"/>
        <v>10789012.217</v>
      </c>
      <c r="J40" s="17">
        <f t="shared" si="1"/>
        <v>-10789012.217</v>
      </c>
      <c r="K40" s="17">
        <f t="shared" si="1"/>
        <v>1695082.9013999996</v>
      </c>
      <c r="L40" s="17">
        <f t="shared" si="1"/>
        <v>-1695082.9014</v>
      </c>
      <c r="M40" s="17">
        <f t="shared" si="1"/>
        <v>7935962.299199999</v>
      </c>
      <c r="N40" s="17">
        <f t="shared" si="1"/>
        <v>27920203.2291</v>
      </c>
      <c r="O40" s="17">
        <f t="shared" si="1"/>
        <v>48273325.63680001</v>
      </c>
      <c r="P40" s="17">
        <f t="shared" si="1"/>
        <v>26378017.218300007</v>
      </c>
      <c r="Q40" s="17">
        <f t="shared" si="1"/>
        <v>38699727.46379999</v>
      </c>
      <c r="R40" s="17">
        <f t="shared" si="1"/>
        <v>48242472.257599995</v>
      </c>
      <c r="S40" s="17">
        <f t="shared" si="1"/>
        <v>10209368.7575</v>
      </c>
      <c r="T40" s="17">
        <f t="shared" si="1"/>
        <v>114443.9686</v>
      </c>
      <c r="U40" s="17">
        <f t="shared" si="1"/>
        <v>17295731.847799994</v>
      </c>
      <c r="V40" s="17">
        <f t="shared" si="1"/>
        <v>2621539.139499998</v>
      </c>
      <c r="W40" s="17">
        <f t="shared" si="1"/>
        <v>3298443.928800001</v>
      </c>
      <c r="X40" s="17">
        <f t="shared" si="1"/>
        <v>17545410.328812018</v>
      </c>
      <c r="Y40" s="17">
        <f t="shared" si="1"/>
        <v>51039852.37023116</v>
      </c>
      <c r="Z40" s="17">
        <f t="shared" si="1"/>
        <v>25282678.3754</v>
      </c>
      <c r="AA40" s="17">
        <f t="shared" si="1"/>
        <v>4392964.366</v>
      </c>
      <c r="AB40" s="17">
        <f t="shared" si="1"/>
        <v>139082.0696</v>
      </c>
      <c r="AC40" s="17">
        <f t="shared" si="1"/>
        <v>494910</v>
      </c>
      <c r="AD40" s="17">
        <f t="shared" si="1"/>
        <v>10118060.369608434</v>
      </c>
      <c r="AE40" s="17">
        <f t="shared" si="1"/>
        <v>5685301.829137761</v>
      </c>
      <c r="AF40" s="17">
        <f t="shared" si="1"/>
        <v>36257.380514285716</v>
      </c>
      <c r="AG40" s="17">
        <f>AG36+AG39</f>
        <v>28613920</v>
      </c>
      <c r="AH40" s="17">
        <f>AH36+AH39</f>
        <v>8246110</v>
      </c>
      <c r="AI40" s="17">
        <f>AI36+AI39</f>
        <v>0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4:42" s="15" customFormat="1" ht="15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9"/>
      <c r="AM41" s="19"/>
      <c r="AN41" s="19"/>
      <c r="AP41" s="27"/>
    </row>
    <row r="42" spans="4:42" s="15" customFormat="1" ht="15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17"/>
      <c r="AK42" s="17"/>
      <c r="AL42" s="19"/>
      <c r="AM42" s="19"/>
      <c r="AN42" s="19"/>
      <c r="AP42" s="27"/>
    </row>
    <row r="43" spans="4:42" s="15" customFormat="1" ht="15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9"/>
      <c r="AM43" s="19"/>
      <c r="AN43" s="19"/>
      <c r="AP43" s="27"/>
    </row>
    <row r="44" spans="4:42" s="15" customFormat="1" ht="15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9"/>
      <c r="AM44" s="19"/>
      <c r="AN44" s="19"/>
      <c r="AP44" s="27"/>
    </row>
    <row r="45" spans="4:42" s="15" customFormat="1" ht="15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9"/>
      <c r="AM45" s="19"/>
      <c r="AN45" s="19"/>
      <c r="AP45" s="27"/>
    </row>
    <row r="46" spans="4:42" s="15" customFormat="1" ht="1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9"/>
      <c r="AM46" s="19"/>
      <c r="AN46" s="19"/>
      <c r="AP46" s="27"/>
    </row>
    <row r="47" spans="4:42" s="15" customFormat="1" ht="15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9"/>
      <c r="AM47" s="19"/>
      <c r="AN47" s="19"/>
      <c r="AP47" s="27"/>
    </row>
    <row r="48" spans="4:42" s="15" customFormat="1" ht="15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9"/>
      <c r="AM48" s="19"/>
      <c r="AN48" s="19"/>
      <c r="AP48" s="27"/>
    </row>
    <row r="49" spans="4:42" s="15" customFormat="1" ht="15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9"/>
      <c r="AM49" s="19"/>
      <c r="AN49" s="19"/>
      <c r="AP49" s="27"/>
    </row>
    <row r="50" spans="4:42" s="15" customFormat="1" ht="15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9"/>
      <c r="AM50" s="19"/>
      <c r="AN50" s="19"/>
      <c r="AP50" s="27"/>
    </row>
    <row r="51" spans="4:42" s="15" customFormat="1" ht="15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9"/>
      <c r="AM51" s="19"/>
      <c r="AN51" s="19"/>
      <c r="AP51" s="27"/>
    </row>
    <row r="52" spans="4:42" s="15" customFormat="1" ht="15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9"/>
      <c r="AM52" s="19"/>
      <c r="AN52" s="19"/>
      <c r="AP52" s="27"/>
    </row>
    <row r="53" spans="4:42" s="15" customFormat="1" ht="15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9"/>
      <c r="AM53" s="19"/>
      <c r="AN53" s="19"/>
      <c r="AP53" s="27"/>
    </row>
    <row r="54" spans="4:42" s="15" customFormat="1" ht="15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9"/>
      <c r="AM54" s="19"/>
      <c r="AN54" s="19"/>
      <c r="AP54" s="27"/>
    </row>
    <row r="55" spans="4:42" s="15" customFormat="1" ht="1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9"/>
      <c r="AM55" s="19"/>
      <c r="AN55" s="19"/>
      <c r="AP55" s="27"/>
    </row>
    <row r="56" spans="4:42" s="15" customFormat="1" ht="15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9"/>
      <c r="AM56" s="19"/>
      <c r="AN56" s="19"/>
      <c r="AP56" s="27"/>
    </row>
    <row r="57" spans="4:42" s="15" customFormat="1" ht="15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9"/>
      <c r="AM57" s="19"/>
      <c r="AN57" s="19"/>
      <c r="AP57" s="27"/>
    </row>
    <row r="58" spans="4:42" s="15" customFormat="1" ht="15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9"/>
      <c r="AM58" s="19"/>
      <c r="AN58" s="19"/>
      <c r="AP58" s="27"/>
    </row>
    <row r="59" spans="4:42" s="15" customFormat="1" ht="15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9"/>
      <c r="AM59" s="19"/>
      <c r="AN59" s="19"/>
      <c r="AP59" s="27"/>
    </row>
    <row r="60" spans="4:42" s="15" customFormat="1" ht="15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9"/>
      <c r="AM60" s="19"/>
      <c r="AN60" s="19"/>
      <c r="AP60" s="27"/>
    </row>
    <row r="61" spans="4:42" s="15" customFormat="1" ht="15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9"/>
      <c r="AM61" s="19"/>
      <c r="AN61" s="19"/>
      <c r="AP61" s="27"/>
    </row>
    <row r="62" spans="4:42" s="15" customFormat="1" ht="15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9"/>
      <c r="AM62" s="19"/>
      <c r="AN62" s="19"/>
      <c r="AP62" s="27"/>
    </row>
    <row r="63" spans="4:42" s="15" customFormat="1" ht="15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9"/>
      <c r="AM63" s="19"/>
      <c r="AN63" s="19"/>
      <c r="AP63" s="27"/>
    </row>
    <row r="64" spans="4:42" s="15" customFormat="1" ht="1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9"/>
      <c r="AM64" s="19"/>
      <c r="AN64" s="19"/>
      <c r="AP64" s="27"/>
    </row>
    <row r="65" spans="4:42" s="15" customFormat="1" ht="15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9"/>
      <c r="AM65" s="19"/>
      <c r="AN65" s="19"/>
      <c r="AP65" s="27"/>
    </row>
    <row r="66" spans="4:42" s="15" customFormat="1" ht="15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9"/>
      <c r="AM66" s="19"/>
      <c r="AN66" s="19"/>
      <c r="AP66" s="27"/>
    </row>
    <row r="67" spans="4:42" s="15" customFormat="1" ht="15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9"/>
      <c r="AM67" s="19"/>
      <c r="AN67" s="19"/>
      <c r="AP67" s="27"/>
    </row>
    <row r="68" spans="4:42" s="15" customFormat="1" ht="15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9"/>
      <c r="AM68" s="19"/>
      <c r="AN68" s="19"/>
      <c r="AP68" s="27"/>
    </row>
    <row r="69" spans="4:42" s="15" customFormat="1" ht="15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9"/>
      <c r="AM69" s="19"/>
      <c r="AN69" s="19"/>
      <c r="AP69" s="27"/>
    </row>
    <row r="70" spans="4:42" s="15" customFormat="1" ht="15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9"/>
      <c r="AM70" s="19"/>
      <c r="AN70" s="19"/>
      <c r="AP70" s="27"/>
    </row>
    <row r="71" spans="4:42" s="15" customFormat="1" ht="15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9"/>
      <c r="AM71" s="19"/>
      <c r="AN71" s="19"/>
      <c r="AP71" s="27"/>
    </row>
    <row r="72" spans="4:42" s="15" customFormat="1" ht="15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9"/>
      <c r="AM72" s="19"/>
      <c r="AN72" s="19"/>
      <c r="AP72" s="27"/>
    </row>
    <row r="73" spans="4:42" s="15" customFormat="1" ht="15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9"/>
      <c r="AM73" s="19"/>
      <c r="AN73" s="19"/>
      <c r="AP73" s="27"/>
    </row>
    <row r="74" spans="4:42" s="15" customFormat="1" ht="15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9"/>
      <c r="AM74" s="19"/>
      <c r="AN74" s="19"/>
      <c r="AP74" s="27"/>
    </row>
    <row r="75" spans="4:42" s="15" customFormat="1" ht="15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9"/>
      <c r="AM75" s="19"/>
      <c r="AN75" s="19"/>
      <c r="AP75" s="27"/>
    </row>
    <row r="76" spans="4:42" s="15" customFormat="1" ht="1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9"/>
      <c r="AM76" s="19"/>
      <c r="AN76" s="19"/>
      <c r="AP76" s="27"/>
    </row>
    <row r="77" spans="4:42" s="15" customFormat="1" ht="1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9"/>
      <c r="AM77" s="19"/>
      <c r="AN77" s="19"/>
      <c r="AP77" s="27"/>
    </row>
    <row r="78" spans="4:42" s="15" customFormat="1" ht="1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9"/>
      <c r="AM78" s="19"/>
      <c r="AN78" s="19"/>
      <c r="AP78" s="27"/>
    </row>
    <row r="79" spans="4:42" s="15" customFormat="1" ht="1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9"/>
      <c r="AM79" s="19"/>
      <c r="AN79" s="19"/>
      <c r="AP79" s="27"/>
    </row>
    <row r="80" spans="4:42" s="15" customFormat="1" ht="1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9"/>
      <c r="AM80" s="19"/>
      <c r="AN80" s="19"/>
      <c r="AP80" s="27"/>
    </row>
    <row r="81" spans="4:42" s="15" customFormat="1" ht="1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9"/>
      <c r="AM81" s="19"/>
      <c r="AN81" s="19"/>
      <c r="AP81" s="27"/>
    </row>
    <row r="82" spans="4:42" s="15" customFormat="1" ht="1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9"/>
      <c r="AM82" s="19"/>
      <c r="AN82" s="19"/>
      <c r="AP82" s="27"/>
    </row>
    <row r="83" spans="4:42" s="15" customFormat="1" ht="15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9"/>
      <c r="AM83" s="19"/>
      <c r="AN83" s="19"/>
      <c r="AP83" s="27"/>
    </row>
    <row r="84" spans="4:42" s="15" customFormat="1" ht="15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9"/>
      <c r="AM84" s="19"/>
      <c r="AN84" s="19"/>
      <c r="AP84" s="27"/>
    </row>
    <row r="85" spans="4:42" s="15" customFormat="1" ht="15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9"/>
      <c r="AM85" s="19"/>
      <c r="AN85" s="19"/>
      <c r="AP85" s="27"/>
    </row>
    <row r="86" spans="4:42" s="15" customFormat="1" ht="15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9"/>
      <c r="AM86" s="19"/>
      <c r="AN86" s="19"/>
      <c r="AP86" s="27"/>
    </row>
    <row r="87" spans="4:42" s="15" customFormat="1" ht="15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9"/>
      <c r="AM87" s="19"/>
      <c r="AN87" s="19"/>
      <c r="AP87" s="27"/>
    </row>
    <row r="88" spans="4:42" s="15" customFormat="1" ht="15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9"/>
      <c r="AM88" s="19"/>
      <c r="AN88" s="19"/>
      <c r="AP88" s="27"/>
    </row>
    <row r="89" spans="4:42" s="15" customFormat="1" ht="15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9"/>
      <c r="AM89" s="19"/>
      <c r="AN89" s="19"/>
      <c r="AP89" s="27"/>
    </row>
    <row r="90" spans="4:42" s="15" customFormat="1" ht="15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9"/>
      <c r="AM90" s="19"/>
      <c r="AN90" s="19"/>
      <c r="AP90" s="27"/>
    </row>
    <row r="91" spans="4:42" s="15" customFormat="1" ht="15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9"/>
      <c r="AM91" s="19"/>
      <c r="AN91" s="19"/>
      <c r="AP91" s="27"/>
    </row>
    <row r="92" spans="4:42" s="15" customFormat="1" ht="15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9"/>
      <c r="AM92" s="19"/>
      <c r="AN92" s="19"/>
      <c r="AP92" s="27"/>
    </row>
    <row r="93" spans="4:42" s="15" customFormat="1" ht="15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9"/>
      <c r="AM93" s="19"/>
      <c r="AN93" s="19"/>
      <c r="AP93" s="27"/>
    </row>
    <row r="94" spans="4:42" s="15" customFormat="1" ht="15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9"/>
      <c r="AM94" s="19"/>
      <c r="AN94" s="19"/>
      <c r="AP94" s="27"/>
    </row>
    <row r="95" spans="4:42" s="15" customFormat="1" ht="15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9"/>
      <c r="AM95" s="19"/>
      <c r="AN95" s="19"/>
      <c r="AP95" s="27"/>
    </row>
    <row r="96" spans="4:42" s="15" customFormat="1" ht="15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9"/>
      <c r="AM96" s="19"/>
      <c r="AN96" s="19"/>
      <c r="AP96" s="27"/>
    </row>
    <row r="97" spans="4:42" s="15" customFormat="1" ht="15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9"/>
      <c r="AM97" s="19"/>
      <c r="AN97" s="19"/>
      <c r="AP97" s="27"/>
    </row>
    <row r="98" spans="4:42" s="15" customFormat="1" ht="15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9"/>
      <c r="AM98" s="19"/>
      <c r="AN98" s="19"/>
      <c r="AP98" s="27"/>
    </row>
    <row r="99" spans="4:42" s="15" customFormat="1" ht="15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9"/>
      <c r="AM99" s="19"/>
      <c r="AN99" s="19"/>
      <c r="AP99" s="27"/>
    </row>
    <row r="100" spans="4:42" s="15" customFormat="1" ht="1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9"/>
      <c r="AM100" s="19"/>
      <c r="AN100" s="19"/>
      <c r="AP100" s="27"/>
    </row>
    <row r="101" spans="4:42" s="15" customFormat="1" ht="1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9"/>
      <c r="AM101" s="19"/>
      <c r="AN101" s="19"/>
      <c r="AP101" s="27"/>
    </row>
    <row r="102" spans="4:42" s="15" customFormat="1" ht="15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9"/>
      <c r="AM102" s="19"/>
      <c r="AN102" s="19"/>
      <c r="AP102" s="27"/>
    </row>
    <row r="103" spans="4:42" s="15" customFormat="1" ht="15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9"/>
      <c r="AM103" s="19"/>
      <c r="AN103" s="19"/>
      <c r="AP103" s="27"/>
    </row>
    <row r="104" spans="4:42" s="15" customFormat="1" ht="15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9"/>
      <c r="AM104" s="19"/>
      <c r="AN104" s="19"/>
      <c r="AP104" s="27"/>
    </row>
    <row r="105" spans="4:42" s="15" customFormat="1" ht="15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9"/>
      <c r="AM105" s="19"/>
      <c r="AN105" s="19"/>
      <c r="AP105" s="27"/>
    </row>
    <row r="106" spans="4:42" s="15" customFormat="1" ht="15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9"/>
      <c r="AM106" s="19"/>
      <c r="AN106" s="19"/>
      <c r="AP106" s="27"/>
    </row>
    <row r="107" spans="4:42" s="15" customFormat="1" ht="15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9"/>
      <c r="AM107" s="19"/>
      <c r="AN107" s="19"/>
      <c r="AP107" s="27"/>
    </row>
    <row r="108" spans="4:42" s="15" customFormat="1" ht="15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9"/>
      <c r="AM108" s="19"/>
      <c r="AN108" s="19"/>
      <c r="AP108" s="27"/>
    </row>
    <row r="109" spans="4:40" s="15" customFormat="1" ht="15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9"/>
      <c r="AM109" s="19"/>
      <c r="AN109" s="19"/>
    </row>
    <row r="110" spans="4:40" s="15" customFormat="1" ht="15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9"/>
      <c r="AM110" s="19"/>
      <c r="AN110" s="19"/>
    </row>
    <row r="111" spans="4:40" s="15" customFormat="1" ht="15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9"/>
      <c r="AM111" s="19"/>
      <c r="AN111" s="19"/>
    </row>
    <row r="112" spans="4:40" s="15" customFormat="1" ht="15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9"/>
      <c r="AM112" s="19"/>
      <c r="AN112" s="19"/>
    </row>
    <row r="113" spans="24:38" s="15" customFormat="1" ht="15">
      <c r="X113" s="17"/>
      <c r="Y113" s="17"/>
      <c r="Z113" s="17"/>
      <c r="AK113" s="17"/>
      <c r="AL113" s="31"/>
    </row>
    <row r="114" spans="4:40" s="15" customFormat="1" ht="15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IV108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50390625" style="9" customWidth="1"/>
    <col min="4" max="4" width="9.875" style="9" customWidth="1"/>
    <col min="5" max="5" width="10.00390625" style="9" customWidth="1"/>
    <col min="6" max="6" width="10.125" style="9" customWidth="1"/>
    <col min="7" max="8" width="10.50390625" style="9" customWidth="1"/>
    <col min="9" max="9" width="9.50390625" style="9" customWidth="1"/>
    <col min="10" max="11" width="9.25390625" style="9" bestFit="1" customWidth="1"/>
    <col min="12" max="13" width="9.00390625" style="9" customWidth="1"/>
    <col min="14" max="14" width="11.00390625" style="9" customWidth="1"/>
    <col min="15" max="15" width="10.00390625" style="9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6" width="9.00390625" style="9" customWidth="1"/>
    <col min="37" max="37" width="11.375" style="8" bestFit="1" customWidth="1"/>
    <col min="38" max="38" width="9.00390625" style="11" customWidth="1"/>
    <col min="39" max="16384" width="9.00390625" style="9" customWidth="1"/>
  </cols>
  <sheetData>
    <row r="1" spans="1:38" ht="16.5">
      <c r="A1" s="23" t="s">
        <v>150</v>
      </c>
      <c r="B1" s="5" t="s">
        <v>31</v>
      </c>
      <c r="C1" s="6" t="s">
        <v>32</v>
      </c>
      <c r="D1" s="5" t="s">
        <v>33</v>
      </c>
      <c r="E1" s="5" t="s">
        <v>15</v>
      </c>
      <c r="F1" s="5" t="s">
        <v>16</v>
      </c>
      <c r="G1" s="5" t="s">
        <v>17</v>
      </c>
      <c r="H1" s="5" t="s">
        <v>34</v>
      </c>
      <c r="I1" s="5" t="s">
        <v>35</v>
      </c>
      <c r="J1" s="5" t="s">
        <v>36</v>
      </c>
      <c r="K1" s="5" t="s">
        <v>37</v>
      </c>
      <c r="L1" s="5" t="s">
        <v>38</v>
      </c>
      <c r="M1" s="5" t="s">
        <v>18</v>
      </c>
      <c r="N1" s="5" t="s">
        <v>19</v>
      </c>
      <c r="O1" s="5" t="s">
        <v>162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163</v>
      </c>
      <c r="V1" s="7" t="s">
        <v>39</v>
      </c>
      <c r="W1" s="7" t="s">
        <v>40</v>
      </c>
      <c r="X1" s="8" t="s">
        <v>164</v>
      </c>
      <c r="Y1" s="9" t="s">
        <v>41</v>
      </c>
      <c r="Z1" s="5" t="s">
        <v>25</v>
      </c>
      <c r="AA1" s="5" t="s">
        <v>42</v>
      </c>
      <c r="AB1" s="5" t="s">
        <v>43</v>
      </c>
      <c r="AC1" s="5" t="s">
        <v>44</v>
      </c>
      <c r="AD1" s="5" t="s">
        <v>26</v>
      </c>
      <c r="AE1" s="5" t="s">
        <v>27</v>
      </c>
      <c r="AF1" s="5" t="s">
        <v>144</v>
      </c>
      <c r="AG1" s="5" t="s">
        <v>45</v>
      </c>
      <c r="AH1" s="5" t="s">
        <v>46</v>
      </c>
      <c r="AI1" s="7" t="s">
        <v>165</v>
      </c>
      <c r="AK1" s="9"/>
      <c r="AL1" s="9"/>
    </row>
    <row r="2" spans="1:38" ht="15">
      <c r="A2" s="42"/>
      <c r="C2" s="6" t="s">
        <v>85</v>
      </c>
      <c r="D2" s="45">
        <f>'C2'!$B3</f>
        <v>1.04511493078644</v>
      </c>
      <c r="E2" s="45">
        <f>'C2'!$B4</f>
        <v>1.0154523000722382</v>
      </c>
      <c r="F2" s="45">
        <f>'C2'!$B5</f>
        <v>1.231095919899875</v>
      </c>
      <c r="G2" s="45">
        <f>'C2'!$B6</f>
        <v>1.231095919899875</v>
      </c>
      <c r="H2" s="45">
        <f>'C2'!$B7</f>
        <v>0.46193804747264433</v>
      </c>
      <c r="I2" s="45">
        <f>'C2'!$B8</f>
        <v>1.231095919899875</v>
      </c>
      <c r="J2" s="45">
        <f>'C2'!$B9</f>
        <v>1.231095919899875</v>
      </c>
      <c r="K2" s="45">
        <f>'C2'!$B10</f>
        <v>1.231095919899875</v>
      </c>
      <c r="L2" s="45">
        <f>'C2'!$B11</f>
        <v>1.231095919899875</v>
      </c>
      <c r="M2" s="45">
        <f>'C2'!$B12</f>
        <v>0.7915231491876233</v>
      </c>
      <c r="N2" s="45">
        <f>'C2'!$B13</f>
        <v>0.8091946806108554</v>
      </c>
      <c r="O2" s="45">
        <f>'C2'!$B14</f>
        <v>0.8116070574579403</v>
      </c>
      <c r="P2" s="45">
        <f>'C2'!$B15</f>
        <v>0.7788100729696589</v>
      </c>
      <c r="Q2" s="45">
        <f>'C2'!$B16</f>
        <v>0.7902157128678501</v>
      </c>
      <c r="R2" s="45">
        <f>'C2'!$B17</f>
        <v>0.7614715449697556</v>
      </c>
      <c r="S2" s="45">
        <f>'C2'!$B18</f>
        <v>0.7601927917189462</v>
      </c>
      <c r="T2" s="45">
        <f>'C2'!$B19</f>
        <v>0.7469509024699241</v>
      </c>
      <c r="U2" s="45">
        <f>'C2'!$B20</f>
        <v>0.5192666129032258</v>
      </c>
      <c r="V2" s="45">
        <f>'C2'!$B21</f>
        <v>0.88</v>
      </c>
      <c r="W2" s="45">
        <f>'C2'!$B22</f>
        <v>1.0612350952492946</v>
      </c>
      <c r="X2" s="45">
        <f>'C2'!$B23</f>
        <v>0.6882648371147433</v>
      </c>
      <c r="Y2" s="45">
        <f>'C2'!$B24</f>
        <v>0.585076657422229</v>
      </c>
      <c r="Z2" s="45">
        <f>'C2'!$B25</f>
        <v>0.5965231717254023</v>
      </c>
      <c r="AA2" s="45">
        <f>'C2'!$B26</f>
        <v>1.075</v>
      </c>
      <c r="AB2" s="45">
        <f>'C2'!$B27</f>
        <v>0.879</v>
      </c>
      <c r="AC2" s="45">
        <f>'C2'!$B28</f>
        <v>0.9134680134680134</v>
      </c>
      <c r="AD2" s="45">
        <f>'C2'!$B29</f>
        <v>0.3513756461345948</v>
      </c>
      <c r="AE2" s="45">
        <f>'C2'!$B30</f>
        <v>0.5640478306695436</v>
      </c>
      <c r="AF2" s="45">
        <f>'C2'!$B31</f>
        <v>0.7469509024699241</v>
      </c>
      <c r="AG2" s="46">
        <f>'C2'!$B32</f>
        <v>0</v>
      </c>
      <c r="AH2" s="46">
        <f>'C2'!$B33</f>
        <v>0</v>
      </c>
      <c r="AI2" s="47">
        <f>'C2'!$B34</f>
        <v>0.12</v>
      </c>
      <c r="AK2" s="9"/>
      <c r="AL2" s="9"/>
    </row>
    <row r="3" spans="1:38" ht="15">
      <c r="A3" s="5" t="s">
        <v>47</v>
      </c>
      <c r="B3" s="21" t="s">
        <v>48</v>
      </c>
      <c r="C3" s="6" t="s">
        <v>86</v>
      </c>
      <c r="D3" s="9" t="s">
        <v>84</v>
      </c>
      <c r="E3" s="9" t="s">
        <v>84</v>
      </c>
      <c r="F3" s="9" t="s">
        <v>84</v>
      </c>
      <c r="G3" s="9" t="s">
        <v>84</v>
      </c>
      <c r="H3" s="9" t="s">
        <v>84</v>
      </c>
      <c r="I3" s="9" t="s">
        <v>84</v>
      </c>
      <c r="J3" s="9" t="s">
        <v>84</v>
      </c>
      <c r="K3" s="9" t="s">
        <v>84</v>
      </c>
      <c r="L3" s="9" t="s">
        <v>84</v>
      </c>
      <c r="M3" s="9" t="s">
        <v>84</v>
      </c>
      <c r="N3" s="9" t="s">
        <v>84</v>
      </c>
      <c r="O3" s="9" t="s">
        <v>84</v>
      </c>
      <c r="P3" s="9" t="s">
        <v>84</v>
      </c>
      <c r="Q3" s="9" t="s">
        <v>84</v>
      </c>
      <c r="R3" s="9" t="s">
        <v>84</v>
      </c>
      <c r="S3" s="9" t="s">
        <v>84</v>
      </c>
      <c r="T3" s="9" t="s">
        <v>84</v>
      </c>
      <c r="U3" s="9" t="s">
        <v>84</v>
      </c>
      <c r="V3" s="8" t="s">
        <v>84</v>
      </c>
      <c r="W3" s="8" t="s">
        <v>84</v>
      </c>
      <c r="X3" s="8" t="s">
        <v>84</v>
      </c>
      <c r="Y3" s="9" t="s">
        <v>84</v>
      </c>
      <c r="Z3" s="9" t="s">
        <v>84</v>
      </c>
      <c r="AA3" s="9" t="s">
        <v>84</v>
      </c>
      <c r="AB3" s="9" t="s">
        <v>84</v>
      </c>
      <c r="AC3" s="9" t="s">
        <v>84</v>
      </c>
      <c r="AD3" s="9" t="s">
        <v>84</v>
      </c>
      <c r="AE3" s="9" t="s">
        <v>84</v>
      </c>
      <c r="AF3" s="9" t="s">
        <v>77</v>
      </c>
      <c r="AG3" s="11" t="s">
        <v>64</v>
      </c>
      <c r="AH3" s="11" t="s">
        <v>64</v>
      </c>
      <c r="AI3" s="8" t="s">
        <v>77</v>
      </c>
      <c r="AK3" s="9"/>
      <c r="AL3" s="9"/>
    </row>
    <row r="4" spans="1:38" ht="15">
      <c r="A4" s="12">
        <v>1</v>
      </c>
      <c r="B4" s="15">
        <v>1</v>
      </c>
      <c r="C4" s="13" t="s">
        <v>111</v>
      </c>
      <c r="D4" s="14">
        <f>'D1'!D4*D$2</f>
        <v>0</v>
      </c>
      <c r="E4" s="14">
        <f>'D1'!E4*E$2</f>
        <v>0</v>
      </c>
      <c r="F4" s="14">
        <f>'D1'!F4*F$2</f>
        <v>254.96094988800002</v>
      </c>
      <c r="G4" s="14">
        <f>'D1'!G4*G$2</f>
        <v>0</v>
      </c>
      <c r="H4" s="14">
        <f>'D1'!H4*H$2</f>
        <v>0</v>
      </c>
      <c r="I4" s="14">
        <f>'D1'!I4*I$2</f>
        <v>0</v>
      </c>
      <c r="J4" s="14">
        <f>'D1'!J4*J$2</f>
        <v>0</v>
      </c>
      <c r="K4" s="14">
        <f>'D1'!K4*K$2</f>
        <v>0</v>
      </c>
      <c r="L4" s="14">
        <f>'D1'!L4*L$2</f>
        <v>0</v>
      </c>
      <c r="M4" s="14">
        <f>'D1'!M4*M$2</f>
        <v>0</v>
      </c>
      <c r="N4" s="14">
        <f>'D1'!N4*N$2</f>
        <v>3162616.8360851775</v>
      </c>
      <c r="O4" s="14">
        <f>'D1'!O4*O$2</f>
        <v>591059.4236756029</v>
      </c>
      <c r="P4" s="14">
        <f>'D1'!P4*P$2</f>
        <v>436442.5793408032</v>
      </c>
      <c r="Q4" s="14">
        <f>'D1'!Q4*Q$2</f>
        <v>163919.92731365233</v>
      </c>
      <c r="R4" s="14">
        <f>'D1'!R4*R$2</f>
        <v>235661.07154910537</v>
      </c>
      <c r="S4" s="14">
        <f>'D1'!S4*S$2</f>
        <v>0</v>
      </c>
      <c r="T4" s="14">
        <f>'D1'!T4*T$2</f>
        <v>0</v>
      </c>
      <c r="U4" s="14">
        <f>'D1'!U4*U$2</f>
        <v>0</v>
      </c>
      <c r="V4" s="14">
        <f>'D1'!V4*V$2</f>
        <v>0</v>
      </c>
      <c r="W4" s="14">
        <f>'D1'!W4*W$2</f>
        <v>0</v>
      </c>
      <c r="X4" s="14">
        <f>'D1'!X4*X$2</f>
        <v>14611.822110615369</v>
      </c>
      <c r="Y4" s="14">
        <f>'D1'!Y4*Y$2</f>
        <v>0</v>
      </c>
      <c r="Z4" s="14">
        <f>'D1'!Z4*Z$2</f>
        <v>60.32364435</v>
      </c>
      <c r="AA4" s="14">
        <f>'D1'!AA4*AA$2</f>
        <v>0</v>
      </c>
      <c r="AB4" s="14">
        <f>'D1'!AB4*AB$2</f>
        <v>0</v>
      </c>
      <c r="AC4" s="14">
        <f>'D1'!AC4*AC$2</f>
        <v>0</v>
      </c>
      <c r="AD4" s="14">
        <f>'D1'!AD4*AD$2</f>
        <v>0</v>
      </c>
      <c r="AE4" s="14">
        <f>'D1'!AE4*AE$2</f>
        <v>0</v>
      </c>
      <c r="AF4" s="14">
        <f>'D1'!AF4*AF$2</f>
        <v>0</v>
      </c>
      <c r="AG4" s="14">
        <f>'D1'!AG4*AG$2</f>
        <v>0</v>
      </c>
      <c r="AH4" s="14">
        <f>'D1'!AH4*AH$2</f>
        <v>0</v>
      </c>
      <c r="AI4" s="14">
        <f>A!AI3*AI$2</f>
        <v>0</v>
      </c>
      <c r="AK4" s="9"/>
      <c r="AL4" s="9"/>
    </row>
    <row r="5" spans="1:38" ht="15">
      <c r="A5" s="9">
        <v>2</v>
      </c>
      <c r="B5" s="15">
        <v>2</v>
      </c>
      <c r="C5" s="5" t="s">
        <v>112</v>
      </c>
      <c r="D5" s="17">
        <f>'D1'!D5*D$2</f>
        <v>0</v>
      </c>
      <c r="E5" s="8">
        <f>'D1'!E5*E$2</f>
        <v>2144.705933232652</v>
      </c>
      <c r="F5" s="8">
        <f>'D1'!F5*F$2</f>
        <v>13072.060368216</v>
      </c>
      <c r="G5" s="8">
        <f>'D1'!G5*G$2</f>
        <v>0</v>
      </c>
      <c r="H5" s="8">
        <f>'D1'!H5*H$2</f>
        <v>0</v>
      </c>
      <c r="I5" s="8">
        <f>'D1'!I5*I$2</f>
        <v>0</v>
      </c>
      <c r="J5" s="8">
        <f>'D1'!J5*J$2</f>
        <v>0</v>
      </c>
      <c r="K5" s="8">
        <f>'D1'!K5*K$2</f>
        <v>0</v>
      </c>
      <c r="L5" s="8">
        <f>'D1'!L5*L$2</f>
        <v>0</v>
      </c>
      <c r="M5" s="8">
        <f>'D1'!M5*M$2</f>
        <v>0</v>
      </c>
      <c r="N5" s="8">
        <f>'D1'!N5*N$2</f>
        <v>47034.68890959524</v>
      </c>
      <c r="O5" s="8">
        <f>'D1'!O5*O$2</f>
        <v>30871.329688300397</v>
      </c>
      <c r="P5" s="8">
        <f>'D1'!P5*P$2</f>
        <v>11070.274634217645</v>
      </c>
      <c r="Q5" s="8">
        <f>'D1'!Q5*Q$2</f>
        <v>81665.98861504921</v>
      </c>
      <c r="R5" s="8">
        <f>'D1'!R5*R$2</f>
        <v>4966.408131839568</v>
      </c>
      <c r="S5" s="8">
        <f>'D1'!S5*S$2</f>
        <v>0</v>
      </c>
      <c r="T5" s="8">
        <f>'D1'!T5*T$2</f>
        <v>0</v>
      </c>
      <c r="U5" s="8">
        <f>'D1'!U5*U$2</f>
        <v>0</v>
      </c>
      <c r="V5" s="8">
        <f>'D1'!V5*V$2</f>
        <v>0</v>
      </c>
      <c r="W5" s="8">
        <f>'D1'!W5*W$2</f>
        <v>2171.4615228690004</v>
      </c>
      <c r="X5" s="8">
        <f>'D1'!X5*X$2</f>
        <v>6374.636935151766</v>
      </c>
      <c r="Y5" s="8">
        <f>'D1'!Y5*Y$2</f>
        <v>45.325054251707506</v>
      </c>
      <c r="Z5" s="8">
        <f>'D1'!Z5*Z$2</f>
        <v>148.17361185</v>
      </c>
      <c r="AA5" s="8">
        <f>'D1'!AA5*AA$2</f>
        <v>0</v>
      </c>
      <c r="AB5" s="8">
        <f>'D1'!AB5*AB$2</f>
        <v>0</v>
      </c>
      <c r="AC5" s="8">
        <f>'D1'!AC5*AC$2</f>
        <v>0</v>
      </c>
      <c r="AD5" s="8">
        <f>'D1'!AD5*AD$2</f>
        <v>0</v>
      </c>
      <c r="AE5" s="8">
        <f>'D1'!AE5*AE$2</f>
        <v>0</v>
      </c>
      <c r="AF5" s="8">
        <f>'D1'!AF5*AF$2</f>
        <v>0</v>
      </c>
      <c r="AG5" s="8">
        <f>'D1'!AG5*AG$2</f>
        <v>0</v>
      </c>
      <c r="AH5" s="8">
        <f>'D1'!AH5*AH$2</f>
        <v>0</v>
      </c>
      <c r="AI5" s="8">
        <f>A!AI4*AI$2</f>
        <v>2248.111969111969</v>
      </c>
      <c r="AK5" s="9"/>
      <c r="AL5" s="9"/>
    </row>
    <row r="6" spans="1:38" ht="15">
      <c r="A6" s="9">
        <v>3</v>
      </c>
      <c r="B6" s="15">
        <v>3</v>
      </c>
      <c r="C6" s="5" t="s">
        <v>113</v>
      </c>
      <c r="D6" s="17">
        <f>'D1'!D6*D$2</f>
        <v>0</v>
      </c>
      <c r="E6" s="8">
        <f>'D1'!E6*E$2</f>
        <v>3075.11085372648</v>
      </c>
      <c r="F6" s="8">
        <f>'D1'!F6*F$2</f>
        <v>0</v>
      </c>
      <c r="G6" s="8">
        <f>'D1'!G6*G$2</f>
        <v>0</v>
      </c>
      <c r="H6" s="8">
        <f>'D1'!H6*H$2</f>
        <v>0</v>
      </c>
      <c r="I6" s="8">
        <f>'D1'!I6*I$2</f>
        <v>0</v>
      </c>
      <c r="J6" s="8">
        <f>'D1'!J6*J$2</f>
        <v>0</v>
      </c>
      <c r="K6" s="8">
        <f>'D1'!K6*K$2</f>
        <v>0</v>
      </c>
      <c r="L6" s="8">
        <f>'D1'!L6*L$2</f>
        <v>0</v>
      </c>
      <c r="M6" s="8">
        <f>'D1'!M6*M$2</f>
        <v>0</v>
      </c>
      <c r="N6" s="8">
        <f>'D1'!N6*N$2</f>
        <v>1906915.5117166801</v>
      </c>
      <c r="O6" s="8">
        <f>'D1'!O6*O$2</f>
        <v>869668.3212815918</v>
      </c>
      <c r="P6" s="8">
        <f>'D1'!P6*P$2</f>
        <v>132735.08784585205</v>
      </c>
      <c r="Q6" s="8">
        <f>'D1'!Q6*Q$2</f>
        <v>44955.2471687537</v>
      </c>
      <c r="R6" s="8">
        <f>'D1'!R6*R$2</f>
        <v>507.5392847159524</v>
      </c>
      <c r="S6" s="8">
        <f>'D1'!S6*S$2</f>
        <v>0</v>
      </c>
      <c r="T6" s="8">
        <f>'D1'!T6*T$2</f>
        <v>0</v>
      </c>
      <c r="U6" s="8">
        <f>'D1'!U6*U$2</f>
        <v>2642.584162360197</v>
      </c>
      <c r="V6" s="8">
        <f>'D1'!V6*V$2</f>
        <v>4574.880177266829</v>
      </c>
      <c r="W6" s="8">
        <f>'D1'!W6*W$2</f>
        <v>3887.7218810636764</v>
      </c>
      <c r="X6" s="8">
        <f>'D1'!X6*X$2</f>
        <v>324214.55918329506</v>
      </c>
      <c r="Y6" s="8">
        <f>'D1'!Y6*Y$2</f>
        <v>0</v>
      </c>
      <c r="Z6" s="8">
        <f>'D1'!Z6*Z$2</f>
        <v>756405.7901684997</v>
      </c>
      <c r="AA6" s="8">
        <f>'D1'!AA6*AA$2</f>
        <v>0</v>
      </c>
      <c r="AB6" s="8">
        <f>'D1'!AB6*AB$2</f>
        <v>0</v>
      </c>
      <c r="AC6" s="8">
        <f>'D1'!AC6*AC$2</f>
        <v>0</v>
      </c>
      <c r="AD6" s="8">
        <f>'D1'!AD6*AD$2</f>
        <v>0</v>
      </c>
      <c r="AE6" s="8">
        <f>'D1'!AE6*AE$2</f>
        <v>0</v>
      </c>
      <c r="AF6" s="8">
        <f>'D1'!AF6*AF$2</f>
        <v>0</v>
      </c>
      <c r="AG6" s="8">
        <f>'D1'!AG6*AG$2</f>
        <v>0</v>
      </c>
      <c r="AH6" s="8">
        <f>'D1'!AH6*AH$2</f>
        <v>0</v>
      </c>
      <c r="AI6" s="8">
        <f>A!AI5*AI$2</f>
        <v>0</v>
      </c>
      <c r="AK6" s="9"/>
      <c r="AL6" s="9"/>
    </row>
    <row r="7" spans="1:38" ht="15">
      <c r="A7" s="9">
        <v>4</v>
      </c>
      <c r="B7" s="15">
        <v>4</v>
      </c>
      <c r="C7" s="5" t="s">
        <v>114</v>
      </c>
      <c r="D7" s="8">
        <f>'D1'!D7*D$2</f>
        <v>0</v>
      </c>
      <c r="E7" s="8">
        <f>'D1'!E7*E$2</f>
        <v>1690.472185640658</v>
      </c>
      <c r="F7" s="8">
        <f>'D1'!F7*F$2</f>
        <v>0</v>
      </c>
      <c r="G7" s="8">
        <f>'D1'!G7*G$2</f>
        <v>0</v>
      </c>
      <c r="H7" s="8">
        <f>'D1'!H7*H$2</f>
        <v>0</v>
      </c>
      <c r="I7" s="8">
        <f>'D1'!I7*I$2</f>
        <v>0</v>
      </c>
      <c r="J7" s="8">
        <f>'D1'!J7*J$2</f>
        <v>0</v>
      </c>
      <c r="K7" s="8">
        <f>'D1'!K7*K$2</f>
        <v>0</v>
      </c>
      <c r="L7" s="8">
        <f>'D1'!L7*L$2</f>
        <v>0</v>
      </c>
      <c r="M7" s="8">
        <f>'D1'!M7*M$2</f>
        <v>0</v>
      </c>
      <c r="N7" s="8">
        <f>'D1'!N7*N$2</f>
        <v>337840.0735428435</v>
      </c>
      <c r="O7" s="8">
        <f>'D1'!O7*O$2</f>
        <v>393203.0976082921</v>
      </c>
      <c r="P7" s="8">
        <f>'D1'!P7*P$2</f>
        <v>37330.98962070492</v>
      </c>
      <c r="Q7" s="8">
        <f>'D1'!Q7*Q$2</f>
        <v>3495.036607792421</v>
      </c>
      <c r="R7" s="8">
        <f>'D1'!R7*R$2</f>
        <v>1143.0722467259966</v>
      </c>
      <c r="S7" s="8">
        <f>'D1'!S7*S$2</f>
        <v>0</v>
      </c>
      <c r="T7" s="8">
        <f>'D1'!T7*T$2</f>
        <v>0</v>
      </c>
      <c r="U7" s="8">
        <f>'D1'!U7*U$2</f>
        <v>359.13126993119994</v>
      </c>
      <c r="V7" s="8">
        <f>'D1'!V7*V$2</f>
        <v>3894.3376559999997</v>
      </c>
      <c r="W7" s="8">
        <f>'D1'!W7*W$2</f>
        <v>31115.6459526838</v>
      </c>
      <c r="X7" s="8">
        <f>'D1'!X7*X$2</f>
        <v>40294.001367872814</v>
      </c>
      <c r="Y7" s="8">
        <f>'D1'!Y7*Y$2</f>
        <v>0</v>
      </c>
      <c r="Z7" s="8">
        <f>'D1'!Z7*Z$2</f>
        <v>117956.15136224985</v>
      </c>
      <c r="AA7" s="8">
        <f>'D1'!AA7*AA$2</f>
        <v>0</v>
      </c>
      <c r="AB7" s="8">
        <f>'D1'!AB7*AB$2</f>
        <v>0</v>
      </c>
      <c r="AC7" s="8">
        <f>'D1'!AC7*AC$2</f>
        <v>0</v>
      </c>
      <c r="AD7" s="8">
        <f>'D1'!AD7*AD$2</f>
        <v>0</v>
      </c>
      <c r="AE7" s="8">
        <f>'D1'!AE7*AE$2</f>
        <v>0</v>
      </c>
      <c r="AF7" s="8">
        <f>'D1'!AF7*AF$2</f>
        <v>0</v>
      </c>
      <c r="AG7" s="8">
        <f>'D1'!AG7*AG$2</f>
        <v>0</v>
      </c>
      <c r="AH7" s="8">
        <f>'D1'!AH7*AH$2</f>
        <v>0</v>
      </c>
      <c r="AI7" s="8">
        <f>A!AI6*AI$2</f>
        <v>0</v>
      </c>
      <c r="AK7" s="9"/>
      <c r="AL7" s="9"/>
    </row>
    <row r="8" spans="1:38" ht="15">
      <c r="A8" s="9">
        <v>5</v>
      </c>
      <c r="B8" s="15">
        <v>5</v>
      </c>
      <c r="C8" s="5" t="s">
        <v>115</v>
      </c>
      <c r="D8" s="8">
        <f>'D1'!D8*D$2</f>
        <v>0</v>
      </c>
      <c r="E8" s="8">
        <f>'D1'!E8*E$2</f>
        <v>825555.6414438363</v>
      </c>
      <c r="F8" s="8">
        <f>'D1'!F8*F$2</f>
        <v>16196.217285420002</v>
      </c>
      <c r="G8" s="8">
        <f>'D1'!G8*G$2</f>
        <v>0</v>
      </c>
      <c r="H8" s="8">
        <f>'D1'!H8*H$2</f>
        <v>0</v>
      </c>
      <c r="I8" s="8">
        <f>'D1'!I8*I$2</f>
        <v>0</v>
      </c>
      <c r="J8" s="8">
        <f>'D1'!J8*J$2</f>
        <v>0</v>
      </c>
      <c r="K8" s="8">
        <f>'D1'!K8*K$2</f>
        <v>0</v>
      </c>
      <c r="L8" s="8">
        <f>'D1'!L8*L$2</f>
        <v>0</v>
      </c>
      <c r="M8" s="8">
        <f>'D1'!M8*M$2</f>
        <v>0</v>
      </c>
      <c r="N8" s="8">
        <f>'D1'!N8*N$2</f>
        <v>395345.0563934877</v>
      </c>
      <c r="O8" s="8">
        <f>'D1'!O8*O$2</f>
        <v>2963639.592546244</v>
      </c>
      <c r="P8" s="8">
        <f>'D1'!P8*P$2</f>
        <v>168312.00892315738</v>
      </c>
      <c r="Q8" s="8">
        <f>'D1'!Q8*Q$2</f>
        <v>34960.790724796025</v>
      </c>
      <c r="R8" s="8">
        <f>'D1'!R8*R$2</f>
        <v>4507.024884125282</v>
      </c>
      <c r="S8" s="8">
        <f>'D1'!S8*S$2</f>
        <v>0</v>
      </c>
      <c r="T8" s="8">
        <f>'D1'!T8*T$2</f>
        <v>0</v>
      </c>
      <c r="U8" s="8">
        <f>'D1'!U8*U$2</f>
        <v>30.228029572090783</v>
      </c>
      <c r="V8" s="8">
        <f>'D1'!V8*V$2</f>
        <v>50555.55926145124</v>
      </c>
      <c r="W8" s="8">
        <f>'D1'!W8*W$2</f>
        <v>189795.70158213412</v>
      </c>
      <c r="X8" s="8">
        <f>'D1'!X8*X$2</f>
        <v>249135.50194706317</v>
      </c>
      <c r="Y8" s="8">
        <f>'D1'!Y8*Y$2</f>
        <v>3.8068287035554866</v>
      </c>
      <c r="Z8" s="8">
        <f>'D1'!Z8*Z$2</f>
        <v>248992.57721880003</v>
      </c>
      <c r="AA8" s="8">
        <f>'D1'!AA8*AA$2</f>
        <v>4722436.69345</v>
      </c>
      <c r="AB8" s="8">
        <f>'D1'!AB8*AB$2</f>
        <v>122253.13917839999</v>
      </c>
      <c r="AC8" s="8">
        <f>'D1'!AC8*AC$2</f>
        <v>31076.181818181816</v>
      </c>
      <c r="AD8" s="8">
        <f>'D1'!AD8*AD$2</f>
        <v>0</v>
      </c>
      <c r="AE8" s="8">
        <f>'D1'!AE8*AE$2</f>
        <v>0</v>
      </c>
      <c r="AF8" s="8">
        <f>'D1'!AF8*AF$2</f>
        <v>0</v>
      </c>
      <c r="AG8" s="8">
        <f>'D1'!AG8*AG$2</f>
        <v>0</v>
      </c>
      <c r="AH8" s="8">
        <f>'D1'!AH8*AH$2</f>
        <v>0</v>
      </c>
      <c r="AI8" s="8">
        <f>A!AI7*AI$2</f>
        <v>65394.45173745174</v>
      </c>
      <c r="AK8" s="9"/>
      <c r="AL8" s="9"/>
    </row>
    <row r="9" spans="1:38" ht="15">
      <c r="A9" s="9">
        <v>6</v>
      </c>
      <c r="B9" s="15">
        <v>6</v>
      </c>
      <c r="C9" s="5" t="s">
        <v>116</v>
      </c>
      <c r="D9" s="8">
        <f>'D1'!D9*D$2</f>
        <v>0</v>
      </c>
      <c r="E9" s="8">
        <f>'D1'!E9*E$2</f>
        <v>2015892.5979052258</v>
      </c>
      <c r="F9" s="8">
        <f>'D1'!F9*F$2</f>
        <v>150117.997338396</v>
      </c>
      <c r="G9" s="8">
        <f>'D1'!G9*G$2</f>
        <v>0</v>
      </c>
      <c r="H9" s="8">
        <f>'D1'!H9*H$2</f>
        <v>28543.078497308787</v>
      </c>
      <c r="I9" s="8">
        <f>'D1'!I9*I$2</f>
        <v>127689.7675629394</v>
      </c>
      <c r="J9" s="8">
        <f>'D1'!J9*J$2</f>
        <v>0</v>
      </c>
      <c r="K9" s="8">
        <f>'D1'!K9*K$2</f>
        <v>20436.875831814687</v>
      </c>
      <c r="L9" s="8">
        <f>'D1'!L9*L$2</f>
        <v>0</v>
      </c>
      <c r="M9" s="8">
        <f>'D1'!M9*M$2</f>
        <v>0</v>
      </c>
      <c r="N9" s="8">
        <f>'D1'!N9*N$2</f>
        <v>779188.0580005945</v>
      </c>
      <c r="O9" s="8">
        <f>'D1'!O9*O$2</f>
        <v>2682283.809513012</v>
      </c>
      <c r="P9" s="8">
        <f>'D1'!P9*P$2</f>
        <v>349731.6310323157</v>
      </c>
      <c r="Q9" s="8">
        <f>'D1'!Q9*Q$2</f>
        <v>18368.922764080722</v>
      </c>
      <c r="R9" s="8">
        <f>'D1'!R9*R$2</f>
        <v>2058.036949759528</v>
      </c>
      <c r="S9" s="8">
        <f>'D1'!S9*S$2</f>
        <v>0</v>
      </c>
      <c r="T9" s="8">
        <f>'D1'!T9*T$2</f>
        <v>0</v>
      </c>
      <c r="U9" s="8">
        <f>'D1'!U9*U$2</f>
        <v>3546750.9205292254</v>
      </c>
      <c r="V9" s="8">
        <f>'D1'!V9*V$2</f>
        <v>1643021.0263274917</v>
      </c>
      <c r="W9" s="8">
        <f>'D1'!W9*W$2</f>
        <v>1151873.6231014442</v>
      </c>
      <c r="X9" s="8">
        <f>'D1'!X9*X$2</f>
        <v>0</v>
      </c>
      <c r="Y9" s="8">
        <f>'D1'!Y9*Y$2</f>
        <v>0</v>
      </c>
      <c r="Z9" s="8">
        <f>'D1'!Z9*Z$2</f>
        <v>903152.1328798501</v>
      </c>
      <c r="AA9" s="8">
        <f>'D1'!AA9*AA$2</f>
        <v>0</v>
      </c>
      <c r="AB9" s="8">
        <f>'D1'!AB9*AB$2</f>
        <v>0</v>
      </c>
      <c r="AC9" s="8">
        <f>'D1'!AC9*AC$2</f>
        <v>0</v>
      </c>
      <c r="AD9" s="8">
        <f>'D1'!AD9*AD$2</f>
        <v>0</v>
      </c>
      <c r="AE9" s="8">
        <f>'D1'!AE9*AE$2</f>
        <v>0</v>
      </c>
      <c r="AF9" s="8">
        <f>'D1'!AF9*AF$2</f>
        <v>26.23768401944892</v>
      </c>
      <c r="AG9" s="8">
        <f>'D1'!AG9*AG$2</f>
        <v>0</v>
      </c>
      <c r="AH9" s="8">
        <f>'D1'!AH9*AH$2</f>
        <v>0</v>
      </c>
      <c r="AI9" s="8">
        <f>A!AI8*AI$2</f>
        <v>363362.12548262544</v>
      </c>
      <c r="AK9" s="9"/>
      <c r="AL9" s="9"/>
    </row>
    <row r="10" spans="1:38" ht="15">
      <c r="A10" s="9">
        <v>7</v>
      </c>
      <c r="B10" s="15">
        <v>7</v>
      </c>
      <c r="C10" s="5" t="s">
        <v>117</v>
      </c>
      <c r="D10" s="8">
        <f>'D1'!D10*D$2</f>
        <v>0</v>
      </c>
      <c r="E10" s="8">
        <f>'D1'!E10*E$2</f>
        <v>128010.68364844297</v>
      </c>
      <c r="F10" s="8">
        <f>'D1'!F10*F$2</f>
        <v>16909.753832675982</v>
      </c>
      <c r="G10" s="8">
        <f>'D1'!G10*G$2</f>
        <v>0</v>
      </c>
      <c r="H10" s="8">
        <f>'D1'!H10*H$2</f>
        <v>669677.36557109</v>
      </c>
      <c r="I10" s="8">
        <f>'D1'!I10*I$2</f>
        <v>1365629.1986178725</v>
      </c>
      <c r="J10" s="8">
        <f>'D1'!J10*J$2</f>
        <v>0</v>
      </c>
      <c r="K10" s="8">
        <f>'D1'!K10*K$2</f>
        <v>214517.72601336514</v>
      </c>
      <c r="L10" s="8">
        <f>'D1'!L10*L$2</f>
        <v>0</v>
      </c>
      <c r="M10" s="8">
        <f>'D1'!M10*M$2</f>
        <v>0</v>
      </c>
      <c r="N10" s="8">
        <f>'D1'!N10*N$2</f>
        <v>146674.06355607428</v>
      </c>
      <c r="O10" s="8">
        <f>'D1'!O10*O$2</f>
        <v>2227151.883736412</v>
      </c>
      <c r="P10" s="8">
        <f>'D1'!P10*P$2</f>
        <v>100832.54106882733</v>
      </c>
      <c r="Q10" s="8">
        <f>'D1'!Q10*Q$2</f>
        <v>62767.1521564723</v>
      </c>
      <c r="R10" s="8">
        <f>'D1'!R10*R$2</f>
        <v>43191.88503437809</v>
      </c>
      <c r="S10" s="8">
        <f>'D1'!S10*S$2</f>
        <v>0</v>
      </c>
      <c r="T10" s="8">
        <f>'D1'!T10*T$2</f>
        <v>36846.88798538967</v>
      </c>
      <c r="U10" s="8">
        <f>'D1'!U10*U$2</f>
        <v>5373283.028009224</v>
      </c>
      <c r="V10" s="8">
        <f>'D1'!V10*V$2</f>
        <v>438092.9007276079</v>
      </c>
      <c r="W10" s="8">
        <f>'D1'!W10*W$2</f>
        <v>281513.5052890123</v>
      </c>
      <c r="X10" s="8">
        <f>'D1'!X10*X$2</f>
        <v>52.466147614409586</v>
      </c>
      <c r="Y10" s="8">
        <f>'D1'!Y10*Y$2</f>
        <v>246.76973981485196</v>
      </c>
      <c r="Z10" s="8">
        <f>'D1'!Z10*Z$2</f>
        <v>862.6866808502145</v>
      </c>
      <c r="AA10" s="8">
        <f>'D1'!AA10*AA$2</f>
        <v>0</v>
      </c>
      <c r="AB10" s="8">
        <f>'D1'!AB10*AB$2</f>
        <v>0</v>
      </c>
      <c r="AC10" s="8">
        <f>'D1'!AC10*AC$2</f>
        <v>0</v>
      </c>
      <c r="AD10" s="8">
        <f>'D1'!AD10*AD$2</f>
        <v>0</v>
      </c>
      <c r="AE10" s="8">
        <f>'D1'!AE10*AE$2</f>
        <v>0</v>
      </c>
      <c r="AF10" s="8">
        <f>'D1'!AF10*AF$2</f>
        <v>615.5882279652463</v>
      </c>
      <c r="AG10" s="8">
        <f>'D1'!AG10*AG$2</f>
        <v>0</v>
      </c>
      <c r="AH10" s="8">
        <f>'D1'!AH10*AH$2</f>
        <v>0</v>
      </c>
      <c r="AI10" s="8">
        <f>A!AI9*AI$2</f>
        <v>0</v>
      </c>
      <c r="AK10" s="9"/>
      <c r="AL10" s="9"/>
    </row>
    <row r="11" spans="1:38" ht="15">
      <c r="A11" s="9">
        <v>8</v>
      </c>
      <c r="B11" s="15">
        <v>8</v>
      </c>
      <c r="C11" s="5" t="s">
        <v>118</v>
      </c>
      <c r="D11" s="17">
        <f>'D1'!D11*D$2</f>
        <v>0</v>
      </c>
      <c r="E11" s="8">
        <f>'D1'!E11*E$2</f>
        <v>3228174.07707876</v>
      </c>
      <c r="F11" s="8">
        <f>'D1'!F11*F$2</f>
        <v>264932.7559280641</v>
      </c>
      <c r="G11" s="8">
        <f>'D1'!G11*G$2</f>
        <v>0</v>
      </c>
      <c r="H11" s="8">
        <f>'D1'!H11*H$2</f>
        <v>61843.07383988814</v>
      </c>
      <c r="I11" s="8">
        <f>'D1'!I11*I$2</f>
        <v>0</v>
      </c>
      <c r="J11" s="8">
        <f>'D1'!J11*J$2</f>
        <v>0</v>
      </c>
      <c r="K11" s="8">
        <f>'D1'!K11*K$2</f>
        <v>0</v>
      </c>
      <c r="L11" s="8">
        <f>'D1'!L11*L$2</f>
        <v>0</v>
      </c>
      <c r="M11" s="8">
        <f>'D1'!M11*M$2</f>
        <v>0</v>
      </c>
      <c r="N11" s="8">
        <f>'D1'!N11*N$2</f>
        <v>766882.5147317286</v>
      </c>
      <c r="O11" s="8">
        <f>'D1'!O11*O$2</f>
        <v>903561.9574426416</v>
      </c>
      <c r="P11" s="8">
        <f>'D1'!P11*P$2</f>
        <v>202347.14165799358</v>
      </c>
      <c r="Q11" s="8">
        <f>'D1'!Q11*Q$2</f>
        <v>159793.85208190358</v>
      </c>
      <c r="R11" s="8">
        <f>'D1'!R11*R$2</f>
        <v>3794.1888100861293</v>
      </c>
      <c r="S11" s="8">
        <f>'D1'!S11*S$2</f>
        <v>0</v>
      </c>
      <c r="T11" s="8">
        <f>'D1'!T11*T$2</f>
        <v>0</v>
      </c>
      <c r="U11" s="8">
        <f>'D1'!U11*U$2</f>
        <v>18697.79781990122</v>
      </c>
      <c r="V11" s="8">
        <f>'D1'!V11*V$2</f>
        <v>74187.73191013302</v>
      </c>
      <c r="W11" s="8">
        <f>'D1'!W11*W$2</f>
        <v>1226996.45269186</v>
      </c>
      <c r="X11" s="8">
        <f>'D1'!X11*X$2</f>
        <v>881693.6106602919</v>
      </c>
      <c r="Y11" s="8">
        <f>'D1'!Y11*Y$2</f>
        <v>1308.200822190578</v>
      </c>
      <c r="Z11" s="8">
        <f>'D1'!Z11*Z$2</f>
        <v>235913.47405739964</v>
      </c>
      <c r="AA11" s="8">
        <f>'D1'!AA11*AA$2</f>
        <v>0</v>
      </c>
      <c r="AB11" s="8">
        <f>'D1'!AB11*AB$2</f>
        <v>0</v>
      </c>
      <c r="AC11" s="8">
        <f>'D1'!AC11*AC$2</f>
        <v>267107.1818181818</v>
      </c>
      <c r="AD11" s="8">
        <f>'D1'!AD11*AD$2</f>
        <v>0</v>
      </c>
      <c r="AE11" s="8">
        <f>'D1'!AE11*AE$2</f>
        <v>0</v>
      </c>
      <c r="AF11" s="8">
        <f>'D1'!AF11*AF$2</f>
        <v>56.84807370569443</v>
      </c>
      <c r="AG11" s="8">
        <f>'D1'!AG11*AG$2</f>
        <v>0</v>
      </c>
      <c r="AH11" s="8">
        <f>'D1'!AH11*AH$2</f>
        <v>0</v>
      </c>
      <c r="AI11" s="8">
        <f>A!AI10*AI$2</f>
        <v>10291590.84</v>
      </c>
      <c r="AK11" s="9"/>
      <c r="AL11" s="9"/>
    </row>
    <row r="12" spans="1:38" ht="15">
      <c r="A12" s="9">
        <v>9</v>
      </c>
      <c r="B12" s="15">
        <v>9</v>
      </c>
      <c r="C12" s="5" t="s">
        <v>119</v>
      </c>
      <c r="D12" s="17">
        <f>'D1'!D12*D$2</f>
        <v>9550350.192658812</v>
      </c>
      <c r="E12" s="8">
        <f>'D1'!E12*E$2</f>
        <v>0</v>
      </c>
      <c r="F12" s="8">
        <f>'D1'!F12*F$2</f>
        <v>5181588.489384812</v>
      </c>
      <c r="G12" s="8">
        <f>'D1'!G12*G$2</f>
        <v>28055882.27974023</v>
      </c>
      <c r="H12" s="8">
        <f>'D1'!H12*H$2</f>
        <v>2365337.7103486895</v>
      </c>
      <c r="I12" s="8">
        <f>'D1'!I12*I$2</f>
        <v>8259147.849785743</v>
      </c>
      <c r="J12" s="8">
        <f>'D1'!J12*J$2</f>
        <v>-13282308.920098605</v>
      </c>
      <c r="K12" s="8">
        <f>'D1'!K12*K$2</f>
        <v>1297375.3177929623</v>
      </c>
      <c r="L12" s="8">
        <f>'D1'!L12*L$2</f>
        <v>-2086809.6438055823</v>
      </c>
      <c r="M12" s="8">
        <f>'D1'!M12*M$2</f>
        <v>0</v>
      </c>
      <c r="N12" s="8">
        <f>'D1'!N12*N$2</f>
        <v>645235.2655265194</v>
      </c>
      <c r="O12" s="8">
        <f>'D1'!O12*O$2</f>
        <v>474195.93005900807</v>
      </c>
      <c r="P12" s="8">
        <f>'D1'!P12*P$2</f>
        <v>83436.45728699754</v>
      </c>
      <c r="Q12" s="8">
        <f>'D1'!Q12*Q$2</f>
        <v>6261.042911036483</v>
      </c>
      <c r="R12" s="8">
        <f>'D1'!R12*R$2</f>
        <v>864.907769834278</v>
      </c>
      <c r="S12" s="8">
        <f>'D1'!S12*S$2</f>
        <v>0</v>
      </c>
      <c r="T12" s="8">
        <f>'D1'!T12*T$2</f>
        <v>0</v>
      </c>
      <c r="U12" s="8">
        <f>'D1'!U12*U$2</f>
        <v>2.667570979918083</v>
      </c>
      <c r="V12" s="8">
        <f>'D1'!V12*V$2</f>
        <v>0</v>
      </c>
      <c r="W12" s="8">
        <f>'D1'!W12*W$2</f>
        <v>525962.2407144567</v>
      </c>
      <c r="X12" s="8">
        <f>'D1'!X12*X$2</f>
        <v>526340.3928678397</v>
      </c>
      <c r="Y12" s="8">
        <f>'D1'!Y12*Y$2</f>
        <v>5348.792600823769</v>
      </c>
      <c r="Z12" s="8">
        <f>'D1'!Z12*Z$2</f>
        <v>559692.1429424994</v>
      </c>
      <c r="AA12" s="8">
        <f>'D1'!AA12*AA$2</f>
        <v>0</v>
      </c>
      <c r="AB12" s="8">
        <f>'D1'!AB12*AB$2</f>
        <v>0</v>
      </c>
      <c r="AC12" s="8">
        <f>'D1'!AC12*AC$2</f>
        <v>42174.81818181818</v>
      </c>
      <c r="AD12" s="8">
        <f>'D1'!AD12*AD$2</f>
        <v>0</v>
      </c>
      <c r="AE12" s="8">
        <f>'D1'!AE12*AE$2</f>
        <v>0</v>
      </c>
      <c r="AF12" s="8">
        <f>'D1'!AF12*AF$2</f>
        <v>25859.44736901213</v>
      </c>
      <c r="AG12" s="8">
        <f>'D1'!AG12*AG$2</f>
        <v>0</v>
      </c>
      <c r="AH12" s="8">
        <f>'D1'!AH12*AH$2</f>
        <v>0</v>
      </c>
      <c r="AI12" s="8">
        <f>A!AI11*AI$2</f>
        <v>2593523.2371428544</v>
      </c>
      <c r="AK12" s="9"/>
      <c r="AL12" s="9"/>
    </row>
    <row r="13" spans="1:38" ht="15">
      <c r="A13" s="9">
        <v>10</v>
      </c>
      <c r="B13" s="15">
        <v>10</v>
      </c>
      <c r="C13" s="5" t="s">
        <v>120</v>
      </c>
      <c r="D13" s="8">
        <f>'D1'!D13*D$2</f>
        <v>0</v>
      </c>
      <c r="E13" s="8">
        <f>'D1'!E13*E$2</f>
        <v>95226.49195966801</v>
      </c>
      <c r="F13" s="8">
        <f>'D1'!F13*F$2</f>
        <v>210305.60185240913</v>
      </c>
      <c r="G13" s="8">
        <f>'D1'!G13*G$2</f>
        <v>0</v>
      </c>
      <c r="H13" s="8">
        <f>'D1'!H13*H$2</f>
        <v>14161.736697303431</v>
      </c>
      <c r="I13" s="8">
        <f>'D1'!I13*I$2</f>
        <v>0</v>
      </c>
      <c r="J13" s="8">
        <f>'D1'!J13*J$2</f>
        <v>0</v>
      </c>
      <c r="K13" s="8">
        <f>'D1'!K13*K$2</f>
        <v>0</v>
      </c>
      <c r="L13" s="8">
        <f>'D1'!L13*L$2</f>
        <v>0</v>
      </c>
      <c r="M13" s="8">
        <f>'D1'!M13*M$2</f>
        <v>0</v>
      </c>
      <c r="N13" s="8">
        <f>'D1'!N13*N$2</f>
        <v>364189.6582082306</v>
      </c>
      <c r="O13" s="8">
        <f>'D1'!O13*O$2</f>
        <v>211116.82390447505</v>
      </c>
      <c r="P13" s="8">
        <f>'D1'!P13*P$2</f>
        <v>100942.68164941345</v>
      </c>
      <c r="Q13" s="8">
        <f>'D1'!Q13*Q$2</f>
        <v>6259.652958120173</v>
      </c>
      <c r="R13" s="8">
        <f>'D1'!R13*R$2</f>
        <v>1471.2936568168798</v>
      </c>
      <c r="S13" s="8">
        <f>'D1'!S13*S$2</f>
        <v>0</v>
      </c>
      <c r="T13" s="8">
        <f>'D1'!T13*T$2</f>
        <v>0</v>
      </c>
      <c r="U13" s="8">
        <f>'D1'!U13*U$2</f>
        <v>8054.114094872669</v>
      </c>
      <c r="V13" s="8">
        <f>'D1'!V13*V$2</f>
        <v>65128.41811116524</v>
      </c>
      <c r="W13" s="8">
        <f>'D1'!W13*W$2</f>
        <v>34113.119087574574</v>
      </c>
      <c r="X13" s="8">
        <f>'D1'!X13*X$2</f>
        <v>106007.85125493116</v>
      </c>
      <c r="Y13" s="8">
        <f>'D1'!Y13*Y$2</f>
        <v>629.5542968504881</v>
      </c>
      <c r="Z13" s="8">
        <f>'D1'!Z13*Z$2</f>
        <v>232227.28942110037</v>
      </c>
      <c r="AA13" s="8">
        <f>'D1'!AA13*AA$2</f>
        <v>0</v>
      </c>
      <c r="AB13" s="8">
        <f>'D1'!AB13*AB$2</f>
        <v>0</v>
      </c>
      <c r="AC13" s="8">
        <f>'D1'!AC13*AC$2</f>
        <v>22197.272727272728</v>
      </c>
      <c r="AD13" s="8">
        <f>'D1'!AD13*AD$2</f>
        <v>0</v>
      </c>
      <c r="AE13" s="8">
        <f>'D1'!AE13*AE$2</f>
        <v>0</v>
      </c>
      <c r="AF13" s="8">
        <f>'D1'!AF13*AF$2</f>
        <v>13.017908095146863</v>
      </c>
      <c r="AG13" s="8">
        <f>'D1'!AG13*AG$2</f>
        <v>0</v>
      </c>
      <c r="AH13" s="8">
        <f>'D1'!AH13*AH$2</f>
        <v>0</v>
      </c>
      <c r="AI13" s="8">
        <f>A!AI12*AI$2</f>
        <v>24676.43050193131</v>
      </c>
      <c r="AK13" s="9"/>
      <c r="AL13" s="9"/>
    </row>
    <row r="14" spans="1:256" s="15" customFormat="1" ht="15">
      <c r="A14" s="15">
        <v>11</v>
      </c>
      <c r="B14" s="15">
        <v>11</v>
      </c>
      <c r="C14" s="16" t="s">
        <v>121</v>
      </c>
      <c r="D14" s="17">
        <f>'D1'!D14*D$2</f>
        <v>0</v>
      </c>
      <c r="E14" s="17">
        <f>'D1'!E14*E$2</f>
        <v>1704.6669902532078</v>
      </c>
      <c r="F14" s="17">
        <f>'D1'!F14*F$2</f>
        <v>8817.39951695947</v>
      </c>
      <c r="G14" s="17">
        <f>'D1'!G14*G$2</f>
        <v>0</v>
      </c>
      <c r="H14" s="17">
        <f>'D1'!H14*H$2</f>
        <v>7198.664679775465</v>
      </c>
      <c r="I14" s="17">
        <f>'D1'!I14*I$2</f>
        <v>0</v>
      </c>
      <c r="J14" s="17">
        <f>'D1'!J14*J$2</f>
        <v>0</v>
      </c>
      <c r="K14" s="17">
        <f>'D1'!K14*K$2</f>
        <v>0</v>
      </c>
      <c r="L14" s="17">
        <f>'D1'!L14*L$2</f>
        <v>0</v>
      </c>
      <c r="M14" s="17">
        <f>'D1'!M14*M$2</f>
        <v>0</v>
      </c>
      <c r="N14" s="17">
        <f>'D1'!N14*N$2</f>
        <v>250424.60834010193</v>
      </c>
      <c r="O14" s="17">
        <f>'D1'!O14*O$2</f>
        <v>97055.15342366623</v>
      </c>
      <c r="P14" s="17">
        <f>'D1'!P14*P$2</f>
        <v>139225.48606714595</v>
      </c>
      <c r="Q14" s="17">
        <f>'D1'!Q14*Q$2</f>
        <v>31094.63668837739</v>
      </c>
      <c r="R14" s="17">
        <f>'D1'!R14*R$2</f>
        <v>4064.749702188078</v>
      </c>
      <c r="S14" s="17">
        <f>'D1'!S14*S$2</f>
        <v>0</v>
      </c>
      <c r="T14" s="17">
        <f>'D1'!T14*T$2</f>
        <v>0</v>
      </c>
      <c r="U14" s="17">
        <f>'D1'!U14*U$2</f>
        <v>4.047840044765528</v>
      </c>
      <c r="V14" s="17">
        <f>'D1'!V14*V$2</f>
        <v>0</v>
      </c>
      <c r="W14" s="17">
        <f>'D1'!W14*W$2</f>
        <v>147.5810790226405</v>
      </c>
      <c r="X14" s="17">
        <f>'D1'!X14*X$2</f>
        <v>450343.17804835556</v>
      </c>
      <c r="Y14" s="17">
        <f>'D1'!Y14*Y$2</f>
        <v>348.76102549760833</v>
      </c>
      <c r="Z14" s="17">
        <f>'D1'!Z14*Z$2</f>
        <v>400007.84268419916</v>
      </c>
      <c r="AA14" s="17">
        <f>'D1'!AA14*AA$2</f>
        <v>0</v>
      </c>
      <c r="AB14" s="17">
        <f>'D1'!AB14*AB$2</f>
        <v>0</v>
      </c>
      <c r="AC14" s="17">
        <f>'D1'!AC14*AC$2</f>
        <v>0</v>
      </c>
      <c r="AD14" s="17">
        <f>'D1'!AD14*AD$2</f>
        <v>0</v>
      </c>
      <c r="AE14" s="17">
        <f>'D1'!AE14*AE$2</f>
        <v>0</v>
      </c>
      <c r="AF14" s="17">
        <f>'D1'!AF14*AF$2</f>
        <v>6.617236092728445</v>
      </c>
      <c r="AG14" s="17">
        <f>'D1'!AG14*AG$2</f>
        <v>0</v>
      </c>
      <c r="AH14" s="17">
        <f>'D1'!AH14*AH$2</f>
        <v>0</v>
      </c>
      <c r="AI14" s="17">
        <f>A!AI13*AI$2</f>
        <v>0</v>
      </c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5" customFormat="1" ht="15">
      <c r="A15" s="15">
        <v>12</v>
      </c>
      <c r="B15" s="15">
        <v>12</v>
      </c>
      <c r="C15" s="16" t="s">
        <v>122</v>
      </c>
      <c r="D15" s="17">
        <f>'D1'!D15*D$2</f>
        <v>0</v>
      </c>
      <c r="E15" s="17">
        <f>'D1'!E15*E$2</f>
        <v>0</v>
      </c>
      <c r="F15" s="17">
        <f>'D1'!F15*F$2</f>
        <v>29417.004874406994</v>
      </c>
      <c r="G15" s="17">
        <f>'D1'!G15*G$2</f>
        <v>0</v>
      </c>
      <c r="H15" s="17">
        <f>'D1'!H15*H$2</f>
        <v>0</v>
      </c>
      <c r="I15" s="17">
        <f>'D1'!I15*I$2</f>
        <v>0</v>
      </c>
      <c r="J15" s="17">
        <f>'D1'!J15*J$2</f>
        <v>0</v>
      </c>
      <c r="K15" s="17">
        <f>'D1'!K15*K$2</f>
        <v>0</v>
      </c>
      <c r="L15" s="17">
        <f>'D1'!L15*L$2</f>
        <v>0</v>
      </c>
      <c r="M15" s="17">
        <f>'D1'!M15*M$2</f>
        <v>0</v>
      </c>
      <c r="N15" s="17">
        <f>'D1'!N15*N$2</f>
        <v>371885.913832531</v>
      </c>
      <c r="O15" s="17">
        <f>'D1'!O15*O$2</f>
        <v>25598.042170777186</v>
      </c>
      <c r="P15" s="17">
        <f>'D1'!P15*P$2</f>
        <v>174519.82635749967</v>
      </c>
      <c r="Q15" s="17">
        <f>'D1'!Q15*Q$2</f>
        <v>26088.026284214062</v>
      </c>
      <c r="R15" s="17">
        <f>'D1'!R15*R$2</f>
        <v>10009.485743642428</v>
      </c>
      <c r="S15" s="17">
        <f>'D1'!S15*S$2</f>
        <v>0</v>
      </c>
      <c r="T15" s="17">
        <f>'D1'!T15*T$2</f>
        <v>0</v>
      </c>
      <c r="U15" s="17">
        <f>'D1'!U15*U$2</f>
        <v>427.0717024663088</v>
      </c>
      <c r="V15" s="17">
        <f>'D1'!V15*V$2</f>
        <v>34.49435299396515</v>
      </c>
      <c r="W15" s="17">
        <f>'D1'!W15*W$2</f>
        <v>3680.1197025830793</v>
      </c>
      <c r="X15" s="17">
        <f>'D1'!X15*X$2</f>
        <v>170541.21282066553</v>
      </c>
      <c r="Y15" s="17">
        <f>'D1'!Y15*Y$2</f>
        <v>25.180585695393777</v>
      </c>
      <c r="Z15" s="17">
        <f>'D1'!Z15*Z$2</f>
        <v>240559.56600524977</v>
      </c>
      <c r="AA15" s="17">
        <f>'D1'!AA15*AA$2</f>
        <v>0</v>
      </c>
      <c r="AB15" s="17">
        <f>'D1'!AB15*AB$2</f>
        <v>0</v>
      </c>
      <c r="AC15" s="17">
        <f>'D1'!AC15*AC$2</f>
        <v>0</v>
      </c>
      <c r="AD15" s="17">
        <f>'D1'!AD15*AD$2</f>
        <v>0</v>
      </c>
      <c r="AE15" s="17">
        <f>'D1'!AE15*AE$2</f>
        <v>0</v>
      </c>
      <c r="AF15" s="17">
        <f>'D1'!AF15*AF$2</f>
        <v>0</v>
      </c>
      <c r="AG15" s="17">
        <f>'D1'!AG15*AG$2</f>
        <v>0</v>
      </c>
      <c r="AH15" s="17">
        <f>'D1'!AH15*AH$2</f>
        <v>0</v>
      </c>
      <c r="AI15" s="17">
        <f>A!AI14*AI$2</f>
        <v>0</v>
      </c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5" customFormat="1" ht="15">
      <c r="A16" s="15">
        <v>13</v>
      </c>
      <c r="B16" s="15">
        <v>13</v>
      </c>
      <c r="C16" s="16" t="s">
        <v>123</v>
      </c>
      <c r="D16" s="17">
        <f>'D1'!D16*D$2</f>
        <v>0</v>
      </c>
      <c r="E16" s="17">
        <f>'D1'!E16*E$2</f>
        <v>0</v>
      </c>
      <c r="F16" s="17">
        <f>'D1'!F16*F$2</f>
        <v>19639.075389984846</v>
      </c>
      <c r="G16" s="17">
        <f>'D1'!G16*G$2</f>
        <v>0</v>
      </c>
      <c r="H16" s="17">
        <f>'D1'!H16*H$2</f>
        <v>0</v>
      </c>
      <c r="I16" s="17">
        <f>'D1'!I16*I$2</f>
        <v>0</v>
      </c>
      <c r="J16" s="17">
        <f>'D1'!J16*J$2</f>
        <v>0</v>
      </c>
      <c r="K16" s="17">
        <f>'D1'!K16*K$2</f>
        <v>0</v>
      </c>
      <c r="L16" s="17">
        <f>'D1'!L16*L$2</f>
        <v>0</v>
      </c>
      <c r="M16" s="17">
        <f>'D1'!M16*M$2</f>
        <v>0</v>
      </c>
      <c r="N16" s="17">
        <f>'D1'!N16*N$2</f>
        <v>599177.9149121738</v>
      </c>
      <c r="O16" s="17">
        <f>'D1'!O16*O$2</f>
        <v>9817.002265578963</v>
      </c>
      <c r="P16" s="17">
        <f>'D1'!P16*P$2</f>
        <v>141854.17660723557</v>
      </c>
      <c r="Q16" s="17">
        <f>'D1'!Q16*Q$2</f>
        <v>22750.74933241095</v>
      </c>
      <c r="R16" s="17">
        <f>'D1'!R16*R$2</f>
        <v>19883.374225200863</v>
      </c>
      <c r="S16" s="17">
        <f>'D1'!S16*S$2</f>
        <v>0</v>
      </c>
      <c r="T16" s="17">
        <f>'D1'!T16*T$2</f>
        <v>0</v>
      </c>
      <c r="U16" s="17">
        <f>'D1'!U16*U$2</f>
        <v>1574.9242115283303</v>
      </c>
      <c r="V16" s="17">
        <f>'D1'!V16*V$2</f>
        <v>1631.414075555466</v>
      </c>
      <c r="W16" s="17">
        <f>'D1'!W16*W$2</f>
        <v>133.80350142978995</v>
      </c>
      <c r="X16" s="17">
        <f>'D1'!X16*X$2</f>
        <v>330799.0607089042</v>
      </c>
      <c r="Y16" s="17">
        <f>'D1'!Y16*Y$2</f>
        <v>220.3598656839357</v>
      </c>
      <c r="Z16" s="17">
        <f>'D1'!Z16*Z$2</f>
        <v>459533.80932930106</v>
      </c>
      <c r="AA16" s="17">
        <f>'D1'!AA16*AA$2</f>
        <v>0</v>
      </c>
      <c r="AB16" s="17">
        <f>'D1'!AB16*AB$2</f>
        <v>0</v>
      </c>
      <c r="AC16" s="17">
        <f>'D1'!AC16*AC$2</f>
        <v>0</v>
      </c>
      <c r="AD16" s="17">
        <f>'D1'!AD16*AD$2</f>
        <v>0</v>
      </c>
      <c r="AE16" s="17">
        <f>'D1'!AE16*AE$2</f>
        <v>0</v>
      </c>
      <c r="AF16" s="17">
        <f>'D1'!AF16*AF$2</f>
        <v>0</v>
      </c>
      <c r="AG16" s="17">
        <f>'D1'!AG16*AG$2</f>
        <v>0</v>
      </c>
      <c r="AH16" s="17">
        <f>'D1'!AH16*AH$2</f>
        <v>0</v>
      </c>
      <c r="AI16" s="17">
        <f>A!AI15*AI$2</f>
        <v>0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5" customFormat="1" ht="15">
      <c r="A17" s="15">
        <v>14</v>
      </c>
      <c r="B17" s="15">
        <v>14</v>
      </c>
      <c r="C17" s="16" t="s">
        <v>124</v>
      </c>
      <c r="D17" s="17">
        <f>'D1'!D17*D$2</f>
        <v>0</v>
      </c>
      <c r="E17" s="17">
        <f>'D1'!E17*E$2</f>
        <v>0</v>
      </c>
      <c r="F17" s="17">
        <f>'D1'!F17*F$2</f>
        <v>190080.470390113</v>
      </c>
      <c r="G17" s="17">
        <f>'D1'!G17*G$2</f>
        <v>0</v>
      </c>
      <c r="H17" s="17">
        <f>'D1'!H17*H$2</f>
        <v>0</v>
      </c>
      <c r="I17" s="17">
        <f>'D1'!I17*I$2</f>
        <v>0</v>
      </c>
      <c r="J17" s="17">
        <f>'D1'!J17*J$2</f>
        <v>0</v>
      </c>
      <c r="K17" s="17">
        <f>'D1'!K17*K$2</f>
        <v>0</v>
      </c>
      <c r="L17" s="17">
        <f>'D1'!L17*L$2</f>
        <v>0</v>
      </c>
      <c r="M17" s="17">
        <f>'D1'!M17*M$2</f>
        <v>0</v>
      </c>
      <c r="N17" s="17">
        <f>'D1'!N17*N$2</f>
        <v>376364.4361831446</v>
      </c>
      <c r="O17" s="17">
        <f>'D1'!O17*O$2</f>
        <v>126303.98945294069</v>
      </c>
      <c r="P17" s="17">
        <f>'D1'!P17*P$2</f>
        <v>165106.44004482642</v>
      </c>
      <c r="Q17" s="17">
        <f>'D1'!Q17*Q$2</f>
        <v>37431.4320333469</v>
      </c>
      <c r="R17" s="17">
        <f>'D1'!R17*R$2</f>
        <v>83847.89763692167</v>
      </c>
      <c r="S17" s="17">
        <f>'D1'!S17*S$2</f>
        <v>3071.2465063102877</v>
      </c>
      <c r="T17" s="17">
        <f>'D1'!T17*T$2</f>
        <v>0</v>
      </c>
      <c r="U17" s="17">
        <f>'D1'!U17*U$2</f>
        <v>48.81271087909217</v>
      </c>
      <c r="V17" s="17">
        <f>'D1'!V17*V$2</f>
        <v>2675.1066202667357</v>
      </c>
      <c r="W17" s="17">
        <f>'D1'!W17*W$2</f>
        <v>0.09499729730291932</v>
      </c>
      <c r="X17" s="17">
        <f>'D1'!X17*X$2</f>
        <v>494231.1105278159</v>
      </c>
      <c r="Y17" s="17">
        <f>'D1'!Y17*Y$2</f>
        <v>887.6652138446831</v>
      </c>
      <c r="Z17" s="17">
        <f>'D1'!Z17*Z$2</f>
        <v>397899.4434641984</v>
      </c>
      <c r="AA17" s="17">
        <f>'D1'!AA17*AA$2</f>
        <v>0</v>
      </c>
      <c r="AB17" s="17">
        <f>'D1'!AB17*AB$2</f>
        <v>0</v>
      </c>
      <c r="AC17" s="17">
        <f>'D1'!AC17*AC$2</f>
        <v>0</v>
      </c>
      <c r="AD17" s="17">
        <f>'D1'!AD17*AD$2</f>
        <v>0</v>
      </c>
      <c r="AE17" s="17">
        <f>'D1'!AE17*AE$2</f>
        <v>0</v>
      </c>
      <c r="AF17" s="17">
        <f>'D1'!AF17*AF$2</f>
        <v>0</v>
      </c>
      <c r="AG17" s="17">
        <f>'D1'!AG17*AG$2</f>
        <v>0</v>
      </c>
      <c r="AH17" s="17">
        <f>'D1'!AH17*AH$2</f>
        <v>0</v>
      </c>
      <c r="AI17" s="17">
        <f>A!AI16*AI$2</f>
        <v>0</v>
      </c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5" customFormat="1" ht="15">
      <c r="A18" s="15">
        <v>15</v>
      </c>
      <c r="B18" s="15">
        <v>15</v>
      </c>
      <c r="C18" s="16" t="s">
        <v>125</v>
      </c>
      <c r="D18" s="17">
        <f>'D1'!D18*D$2</f>
        <v>0</v>
      </c>
      <c r="E18" s="17">
        <f>'D1'!E18*E$2</f>
        <v>0</v>
      </c>
      <c r="F18" s="17">
        <f>'D1'!F18*F$2</f>
        <v>3379.1178670934073</v>
      </c>
      <c r="G18" s="17">
        <f>'D1'!G18*G$2</f>
        <v>0</v>
      </c>
      <c r="H18" s="17">
        <f>'D1'!H18*H$2</f>
        <v>0</v>
      </c>
      <c r="I18" s="17">
        <f>'D1'!I18*I$2</f>
        <v>0</v>
      </c>
      <c r="J18" s="17">
        <f>'D1'!J18*J$2</f>
        <v>0</v>
      </c>
      <c r="K18" s="17">
        <f>'D1'!K18*K$2</f>
        <v>0</v>
      </c>
      <c r="L18" s="17">
        <f>'D1'!L18*L$2</f>
        <v>0</v>
      </c>
      <c r="M18" s="17">
        <f>'D1'!M18*M$2</f>
        <v>0</v>
      </c>
      <c r="N18" s="17">
        <f>'D1'!N18*N$2</f>
        <v>34106.30978978031</v>
      </c>
      <c r="O18" s="17">
        <f>'D1'!O18*O$2</f>
        <v>18797.486355706347</v>
      </c>
      <c r="P18" s="17">
        <f>'D1'!P18*P$2</f>
        <v>14264.126748211133</v>
      </c>
      <c r="Q18" s="17">
        <f>'D1'!Q18*Q$2</f>
        <v>355.13297008998745</v>
      </c>
      <c r="R18" s="17">
        <f>'D1'!R18*R$2</f>
        <v>336.4586269465148</v>
      </c>
      <c r="S18" s="17">
        <f>'D1'!S18*S$2</f>
        <v>0</v>
      </c>
      <c r="T18" s="17">
        <f>'D1'!T18*T$2</f>
        <v>0</v>
      </c>
      <c r="U18" s="17">
        <f>'D1'!U18*U$2</f>
        <v>209.60277731607866</v>
      </c>
      <c r="V18" s="17">
        <f>'D1'!V18*V$2</f>
        <v>2054.187784133144</v>
      </c>
      <c r="W18" s="17">
        <f>'D1'!W18*W$2</f>
        <v>2640.1886377873575</v>
      </c>
      <c r="X18" s="17">
        <f>'D1'!X18*X$2</f>
        <v>11280.221737100144</v>
      </c>
      <c r="Y18" s="17">
        <f>'D1'!Y18*Y$2</f>
        <v>0</v>
      </c>
      <c r="Z18" s="17">
        <f>'D1'!Z18*Z$2</f>
        <v>57968.09388809936</v>
      </c>
      <c r="AA18" s="17">
        <f>'D1'!AA18*AA$2</f>
        <v>0</v>
      </c>
      <c r="AB18" s="17">
        <f>'D1'!AB18*AB$2</f>
        <v>0</v>
      </c>
      <c r="AC18" s="17">
        <f>'D1'!AC18*AC$2</f>
        <v>0</v>
      </c>
      <c r="AD18" s="17">
        <f>'D1'!AD18*AD$2</f>
        <v>0</v>
      </c>
      <c r="AE18" s="17">
        <f>'D1'!AE18*AE$2</f>
        <v>0</v>
      </c>
      <c r="AF18" s="17">
        <f>'D1'!AF18*AF$2</f>
        <v>0</v>
      </c>
      <c r="AG18" s="17">
        <f>'D1'!AG18*AG$2</f>
        <v>0</v>
      </c>
      <c r="AH18" s="17">
        <f>'D1'!AH18*AH$2</f>
        <v>0</v>
      </c>
      <c r="AI18" s="17">
        <f>A!AI17*AI$2</f>
        <v>0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5" customFormat="1" ht="15">
      <c r="A19" s="15">
        <v>16</v>
      </c>
      <c r="B19" s="15">
        <v>16</v>
      </c>
      <c r="C19" s="16" t="s">
        <v>108</v>
      </c>
      <c r="D19" s="17">
        <f>'D1'!D19*D$2</f>
        <v>0</v>
      </c>
      <c r="E19" s="17">
        <f>'D1'!E19*E$2</f>
        <v>12153.33362165133</v>
      </c>
      <c r="F19" s="17">
        <f>'D1'!F19*F$2</f>
        <v>8608.473183024946</v>
      </c>
      <c r="G19" s="17">
        <f>'D1'!G19*G$2</f>
        <v>0</v>
      </c>
      <c r="H19" s="17">
        <f>'D1'!H19*H$2</f>
        <v>981.6360926965858</v>
      </c>
      <c r="I19" s="17">
        <f>'D1'!I19*I$2</f>
        <v>0</v>
      </c>
      <c r="J19" s="17">
        <f>'D1'!J19*J$2</f>
        <v>0</v>
      </c>
      <c r="K19" s="17">
        <f>'D1'!K19*K$2</f>
        <v>0</v>
      </c>
      <c r="L19" s="17">
        <f>'D1'!L19*L$2</f>
        <v>0</v>
      </c>
      <c r="M19" s="17">
        <f>'D1'!M19*M$2</f>
        <v>0</v>
      </c>
      <c r="N19" s="17">
        <f>'D1'!N19*N$2</f>
        <v>525017.3641297489</v>
      </c>
      <c r="O19" s="17">
        <f>'D1'!O19*O$2</f>
        <v>356188.99960189743</v>
      </c>
      <c r="P19" s="17">
        <f>'D1'!P19*P$2</f>
        <v>155878.45429725232</v>
      </c>
      <c r="Q19" s="17">
        <f>'D1'!Q19*Q$2</f>
        <v>31646.44799610995</v>
      </c>
      <c r="R19" s="17">
        <f>'D1'!R19*R$2</f>
        <v>4122.410220177146</v>
      </c>
      <c r="S19" s="17">
        <f>'D1'!S19*S$2</f>
        <v>0</v>
      </c>
      <c r="T19" s="17">
        <f>'D1'!T19*T$2</f>
        <v>0</v>
      </c>
      <c r="U19" s="17">
        <f>'D1'!U19*U$2</f>
        <v>29011.163561253143</v>
      </c>
      <c r="V19" s="17">
        <f>'D1'!V19*V$2</f>
        <v>21104.385755933075</v>
      </c>
      <c r="W19" s="17">
        <f>'D1'!W19*W$2</f>
        <v>46393.1972133079</v>
      </c>
      <c r="X19" s="17">
        <f>'D1'!X19*X$2</f>
        <v>323716.13078095793</v>
      </c>
      <c r="Y19" s="17">
        <f>'D1'!Y19*Y$2</f>
        <v>0</v>
      </c>
      <c r="Z19" s="17">
        <f>'D1'!Z19*Z$2</f>
        <v>644679.9585013508</v>
      </c>
      <c r="AA19" s="17">
        <f>'D1'!AA19*AA$2</f>
        <v>0</v>
      </c>
      <c r="AB19" s="17">
        <f>'D1'!AB19*AB$2</f>
        <v>0</v>
      </c>
      <c r="AC19" s="17">
        <f>'D1'!AC19*AC$2</f>
        <v>28856.454545454544</v>
      </c>
      <c r="AD19" s="17">
        <f>'D1'!AD19*AD$2</f>
        <v>0</v>
      </c>
      <c r="AE19" s="17">
        <f>'D1'!AE19*AE$2</f>
        <v>0</v>
      </c>
      <c r="AF19" s="17">
        <f>'D1'!AF19*AF$2</f>
        <v>0.9023503762809044</v>
      </c>
      <c r="AG19" s="17">
        <f>'D1'!AG19*AG$2</f>
        <v>0</v>
      </c>
      <c r="AH19" s="17">
        <f>'D1'!AH19*AH$2</f>
        <v>0</v>
      </c>
      <c r="AI19" s="17">
        <f>A!AI18*AI$2</f>
        <v>0</v>
      </c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15" customFormat="1" ht="15">
      <c r="A20" s="15">
        <v>17</v>
      </c>
      <c r="B20" s="15">
        <v>17</v>
      </c>
      <c r="C20" s="16" t="s">
        <v>126</v>
      </c>
      <c r="D20" s="17">
        <f>'D1'!D20*D$2</f>
        <v>0</v>
      </c>
      <c r="E20" s="17">
        <f>'D1'!E20*E$2</f>
        <v>1163.9739782043341</v>
      </c>
      <c r="F20" s="17">
        <f>'D1'!F20*F$2</f>
        <v>0</v>
      </c>
      <c r="G20" s="17">
        <f>'D1'!G20*G$2</f>
        <v>0</v>
      </c>
      <c r="H20" s="17">
        <f>'D1'!H20*H$2</f>
        <v>0</v>
      </c>
      <c r="I20" s="17">
        <f>'D1'!I20*I$2</f>
        <v>0</v>
      </c>
      <c r="J20" s="17">
        <f>'D1'!J20*J$2</f>
        <v>0</v>
      </c>
      <c r="K20" s="17">
        <f>'D1'!K20*K$2</f>
        <v>0</v>
      </c>
      <c r="L20" s="17">
        <f>'D1'!L20*L$2</f>
        <v>0</v>
      </c>
      <c r="M20" s="17">
        <f>'D1'!M20*M$2</f>
        <v>0</v>
      </c>
      <c r="N20" s="17">
        <f>'D1'!N20*N$2</f>
        <v>649883.8583461476</v>
      </c>
      <c r="O20" s="17">
        <f>'D1'!O20*O$2</f>
        <v>66558.86515903285</v>
      </c>
      <c r="P20" s="17">
        <f>'D1'!P20*P$2</f>
        <v>551591.4931381745</v>
      </c>
      <c r="Q20" s="17">
        <f>'D1'!Q20*Q$2</f>
        <v>2052284.9401145573</v>
      </c>
      <c r="R20" s="17">
        <f>'D1'!R20*R$2</f>
        <v>196908.76803606976</v>
      </c>
      <c r="S20" s="17">
        <f>'D1'!S20*S$2</f>
        <v>0</v>
      </c>
      <c r="T20" s="17">
        <f>'D1'!T20*T$2</f>
        <v>0</v>
      </c>
      <c r="U20" s="17">
        <f>'D1'!U20*U$2</f>
        <v>0</v>
      </c>
      <c r="V20" s="17">
        <f>'D1'!V20*V$2</f>
        <v>0</v>
      </c>
      <c r="W20" s="17">
        <f>'D1'!W20*W$2</f>
        <v>0</v>
      </c>
      <c r="X20" s="17">
        <f>'D1'!X20*X$2</f>
        <v>10729.327187148603</v>
      </c>
      <c r="Y20" s="17">
        <f>'D1'!Y20*Y$2</f>
        <v>0</v>
      </c>
      <c r="Z20" s="17">
        <f>'D1'!Z20*Z$2</f>
        <v>213174.38846970024</v>
      </c>
      <c r="AA20" s="17">
        <f>'D1'!AA20*AA$2</f>
        <v>0</v>
      </c>
      <c r="AB20" s="17">
        <f>'D1'!AB20*AB$2</f>
        <v>0</v>
      </c>
      <c r="AC20" s="17">
        <f>'D1'!AC20*AC$2</f>
        <v>0</v>
      </c>
      <c r="AD20" s="17">
        <f>'D1'!AD20*AD$2</f>
        <v>0</v>
      </c>
      <c r="AE20" s="17">
        <f>'D1'!AE20*AE$2</f>
        <v>0</v>
      </c>
      <c r="AF20" s="17">
        <f>'D1'!AF20*AF$2</f>
        <v>0</v>
      </c>
      <c r="AG20" s="17">
        <f>'D1'!AG20*AG$2</f>
        <v>0</v>
      </c>
      <c r="AH20" s="17">
        <f>'D1'!AH20*AH$2</f>
        <v>0</v>
      </c>
      <c r="AI20" s="17">
        <f>A!AI19*AI$2</f>
        <v>160529.0907335919</v>
      </c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15" customFormat="1" ht="15">
      <c r="A21" s="15">
        <v>18</v>
      </c>
      <c r="B21" s="15">
        <v>18</v>
      </c>
      <c r="C21" s="16" t="s">
        <v>127</v>
      </c>
      <c r="D21" s="17">
        <f>'D1'!D21*D$2</f>
        <v>0</v>
      </c>
      <c r="E21" s="17">
        <f>'D1'!E21*E$2</f>
        <v>46125893.70557458</v>
      </c>
      <c r="F21" s="17">
        <f>'D1'!F21*F$2</f>
        <v>0</v>
      </c>
      <c r="G21" s="17">
        <f>'D1'!G21*G$2</f>
        <v>0</v>
      </c>
      <c r="H21" s="17">
        <f>'D1'!H21*H$2</f>
        <v>548093.1557234457</v>
      </c>
      <c r="I21" s="17">
        <f>'D1'!I21*I$2</f>
        <v>3529842.1041320497</v>
      </c>
      <c r="J21" s="17">
        <f>'D1'!J21*J$2</f>
        <v>0</v>
      </c>
      <c r="K21" s="17">
        <f>'D1'!K21*K$2</f>
        <v>554479.7241674394</v>
      </c>
      <c r="L21" s="17">
        <f>'D1'!L21*L$2</f>
        <v>0</v>
      </c>
      <c r="M21" s="17">
        <f>'D1'!M21*M$2</f>
        <v>6281497.870897035</v>
      </c>
      <c r="N21" s="17">
        <f>'D1'!N21*N$2</f>
        <v>355352.79663843627</v>
      </c>
      <c r="O21" s="17">
        <f>'D1'!O21*O$2</f>
        <v>14635706.827615518</v>
      </c>
      <c r="P21" s="17">
        <f>'D1'!P21*P$2</f>
        <v>14237.247112379158</v>
      </c>
      <c r="Q21" s="17">
        <f>'D1'!Q21*Q$2</f>
        <v>221354.06100397394</v>
      </c>
      <c r="R21" s="17">
        <f>'D1'!R21*R$2</f>
        <v>0</v>
      </c>
      <c r="S21" s="17">
        <f>'D1'!S21*S$2</f>
        <v>0</v>
      </c>
      <c r="T21" s="17">
        <f>'D1'!T21*T$2</f>
        <v>48637.13764261998</v>
      </c>
      <c r="U21" s="17">
        <f>'D1'!U21*U$2</f>
        <v>0</v>
      </c>
      <c r="V21" s="17">
        <f>'D1'!V21*V$2</f>
        <v>0</v>
      </c>
      <c r="W21" s="17">
        <f>'D1'!W21*W$2</f>
        <v>0</v>
      </c>
      <c r="X21" s="17">
        <f>'D1'!X21*X$2</f>
        <v>667419.3563386597</v>
      </c>
      <c r="Y21" s="17">
        <f>'D1'!Y21*Y$2</f>
        <v>29853161.804065526</v>
      </c>
      <c r="Z21" s="17">
        <f>'D1'!Z21*Z$2</f>
        <v>236897.97935985067</v>
      </c>
      <c r="AA21" s="17">
        <f>'D1'!AA21*AA$2</f>
        <v>0</v>
      </c>
      <c r="AB21" s="17">
        <f>'D1'!AB21*AB$2</f>
        <v>0</v>
      </c>
      <c r="AC21" s="17">
        <f>'D1'!AC21*AC$2</f>
        <v>60672.54545454545</v>
      </c>
      <c r="AD21" s="17">
        <f>'D1'!AD21*AD$2</f>
        <v>0</v>
      </c>
      <c r="AE21" s="17">
        <f>'D1'!AE21*AE$2</f>
        <v>0</v>
      </c>
      <c r="AF21" s="17">
        <f>'D1'!AF21*AF$2</f>
        <v>503.8242470744789</v>
      </c>
      <c r="AG21" s="17">
        <f>'D1'!AG21*AG$2</f>
        <v>0</v>
      </c>
      <c r="AH21" s="17">
        <f>'D1'!AH21*AH$2</f>
        <v>0</v>
      </c>
      <c r="AI21" s="17">
        <f>A!AI20*AI$2</f>
        <v>111237.13320463299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5" customFormat="1" ht="15">
      <c r="A22" s="15">
        <v>19</v>
      </c>
      <c r="B22" s="15">
        <v>19</v>
      </c>
      <c r="C22" s="16" t="s">
        <v>128</v>
      </c>
      <c r="D22" s="17">
        <f>'D1'!D22*D$2</f>
        <v>0</v>
      </c>
      <c r="E22" s="17">
        <f>'D1'!E22*E$2</f>
        <v>6792.214006964387</v>
      </c>
      <c r="F22" s="17">
        <f>'D1'!F22*F$2</f>
        <v>0</v>
      </c>
      <c r="G22" s="17">
        <f>'D1'!G22*G$2</f>
        <v>0</v>
      </c>
      <c r="H22" s="17">
        <f>'D1'!H22*H$2</f>
        <v>0</v>
      </c>
      <c r="I22" s="17">
        <f>'D1'!I22*I$2</f>
        <v>0</v>
      </c>
      <c r="J22" s="17">
        <f>'D1'!J22*J$2</f>
        <v>0</v>
      </c>
      <c r="K22" s="17">
        <f>'D1'!K22*K$2</f>
        <v>0</v>
      </c>
      <c r="L22" s="17">
        <f>'D1'!L22*L$2</f>
        <v>0</v>
      </c>
      <c r="M22" s="17">
        <f>'D1'!M22*M$2</f>
        <v>0</v>
      </c>
      <c r="N22" s="17">
        <f>'D1'!N22*N$2</f>
        <v>1050228.2306597957</v>
      </c>
      <c r="O22" s="17">
        <f>'D1'!O22*O$2</f>
        <v>447039.1219711154</v>
      </c>
      <c r="P22" s="17">
        <f>'D1'!P22*P$2</f>
        <v>246703.36533090752</v>
      </c>
      <c r="Q22" s="17">
        <f>'D1'!Q22*Q$2</f>
        <v>59571.99203554425</v>
      </c>
      <c r="R22" s="17">
        <f>'D1'!R22*R$2</f>
        <v>9673.660748761598</v>
      </c>
      <c r="S22" s="17">
        <f>'D1'!S22*S$2</f>
        <v>0</v>
      </c>
      <c r="T22" s="17">
        <f>'D1'!T22*T$2</f>
        <v>0</v>
      </c>
      <c r="U22" s="17">
        <f>'D1'!U22*U$2</f>
        <v>0</v>
      </c>
      <c r="V22" s="17">
        <f>'D1'!V22*V$2</f>
        <v>0</v>
      </c>
      <c r="W22" s="17">
        <f>'D1'!W22*W$2</f>
        <v>0</v>
      </c>
      <c r="X22" s="17">
        <f>'D1'!X22*X$2</f>
        <v>9041.926428523653</v>
      </c>
      <c r="Y22" s="17">
        <f>'D1'!Y22*Y$2</f>
        <v>0</v>
      </c>
      <c r="Z22" s="17">
        <f>'D1'!Z22*Z$2</f>
        <v>54368.58788640074</v>
      </c>
      <c r="AA22" s="17">
        <f>'D1'!AA22*AA$2</f>
        <v>0</v>
      </c>
      <c r="AB22" s="17">
        <f>'D1'!AB22*AB$2</f>
        <v>0</v>
      </c>
      <c r="AC22" s="17">
        <f>'D1'!AC22*AC$2</f>
        <v>0</v>
      </c>
      <c r="AD22" s="17">
        <f>'D1'!AD22*AD$2</f>
        <v>3555240.000000001</v>
      </c>
      <c r="AE22" s="17">
        <f>'D1'!AE22*AE$2</f>
        <v>3206782.163426742</v>
      </c>
      <c r="AF22" s="17">
        <f>'D1'!AF22*AF$2</f>
        <v>0</v>
      </c>
      <c r="AG22" s="17">
        <f>'D1'!AG22*AG$2</f>
        <v>0</v>
      </c>
      <c r="AH22" s="17">
        <f>'D1'!AH22*AH$2</f>
        <v>0</v>
      </c>
      <c r="AI22" s="17">
        <f>A!AI21*AI$2</f>
        <v>28219.32046331942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15" customFormat="1" ht="15">
      <c r="A23" s="15">
        <v>20</v>
      </c>
      <c r="B23" s="15">
        <v>20</v>
      </c>
      <c r="C23" s="16" t="s">
        <v>129</v>
      </c>
      <c r="D23" s="17">
        <f>'D1'!D23*D$2</f>
        <v>0</v>
      </c>
      <c r="E23" s="17">
        <f>'D1'!E23*E$2</f>
        <v>0</v>
      </c>
      <c r="F23" s="17">
        <f>'D1'!F23*F$2</f>
        <v>0</v>
      </c>
      <c r="G23" s="17">
        <f>'D1'!G23*G$2</f>
        <v>0</v>
      </c>
      <c r="H23" s="17">
        <f>'D1'!H23*H$2</f>
        <v>0</v>
      </c>
      <c r="I23" s="17">
        <f>'D1'!I23*I$2</f>
        <v>0</v>
      </c>
      <c r="J23" s="17">
        <f>'D1'!J23*J$2</f>
        <v>0</v>
      </c>
      <c r="K23" s="17">
        <f>'D1'!K23*K$2</f>
        <v>0</v>
      </c>
      <c r="L23" s="17">
        <f>'D1'!L23*L$2</f>
        <v>0</v>
      </c>
      <c r="M23" s="17">
        <f>'D1'!M23*M$2</f>
        <v>0</v>
      </c>
      <c r="N23" s="17">
        <f>'D1'!N23*N$2</f>
        <v>2231638.9948206716</v>
      </c>
      <c r="O23" s="17">
        <f>'D1'!O23*O$2</f>
        <v>0</v>
      </c>
      <c r="P23" s="17">
        <f>'D1'!P23*P$2</f>
        <v>938805.7425061454</v>
      </c>
      <c r="Q23" s="17">
        <f>'D1'!Q23*Q$2</f>
        <v>68282.82696138853</v>
      </c>
      <c r="R23" s="17">
        <f>'D1'!R23*R$2</f>
        <v>1864.7791696865995</v>
      </c>
      <c r="S23" s="17">
        <f>'D1'!S23*S$2</f>
        <v>0</v>
      </c>
      <c r="T23" s="17">
        <f>'D1'!T23*T$2</f>
        <v>0</v>
      </c>
      <c r="U23" s="17">
        <f>'D1'!U23*U$2</f>
        <v>0</v>
      </c>
      <c r="V23" s="17">
        <f>'D1'!V23*V$2</f>
        <v>0</v>
      </c>
      <c r="W23" s="17">
        <f>'D1'!W23*W$2</f>
        <v>0</v>
      </c>
      <c r="X23" s="17">
        <f>'D1'!X23*X$2</f>
        <v>281.1728349296341</v>
      </c>
      <c r="Y23" s="17">
        <f>'D1'!Y23*Y$2</f>
        <v>0</v>
      </c>
      <c r="Z23" s="17">
        <f>'D1'!Z23*Z$2</f>
        <v>288430.1846288991</v>
      </c>
      <c r="AA23" s="17">
        <f>'D1'!AA23*AA$2</f>
        <v>0</v>
      </c>
      <c r="AB23" s="17">
        <f>'D1'!AB23*AB$2</f>
        <v>0</v>
      </c>
      <c r="AC23" s="17">
        <f>'D1'!AC23*AC$2</f>
        <v>0</v>
      </c>
      <c r="AD23" s="17">
        <f>'D1'!AD23*AD$2</f>
        <v>0</v>
      </c>
      <c r="AE23" s="17">
        <f>'D1'!AE23*AE$2</f>
        <v>0</v>
      </c>
      <c r="AF23" s="17">
        <f>'D1'!AF23*AF$2</f>
        <v>0</v>
      </c>
      <c r="AG23" s="17">
        <f>'D1'!AG23*AG$2</f>
        <v>0</v>
      </c>
      <c r="AH23" s="17">
        <f>'D1'!AH23*AH$2</f>
        <v>0</v>
      </c>
      <c r="AI23" s="17">
        <f>A!AI22*AI$2</f>
        <v>0</v>
      </c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15" customFormat="1" ht="15">
      <c r="A24" s="15">
        <v>21</v>
      </c>
      <c r="B24" s="15">
        <v>21</v>
      </c>
      <c r="C24" s="16" t="s">
        <v>130</v>
      </c>
      <c r="D24" s="17">
        <f>'D1'!D24*D$2</f>
        <v>0</v>
      </c>
      <c r="E24" s="17">
        <f>'D1'!E24*E$2</f>
        <v>0</v>
      </c>
      <c r="F24" s="17">
        <f>'D1'!F24*F$2</f>
        <v>0</v>
      </c>
      <c r="G24" s="17">
        <f>'D1'!G24*G$2</f>
        <v>0</v>
      </c>
      <c r="H24" s="17">
        <f>'D1'!H24*H$2</f>
        <v>0</v>
      </c>
      <c r="I24" s="17">
        <f>'D1'!I24*I$2</f>
        <v>0</v>
      </c>
      <c r="J24" s="17">
        <f>'D1'!J24*J$2</f>
        <v>0</v>
      </c>
      <c r="K24" s="17">
        <f>'D1'!K24*K$2</f>
        <v>0</v>
      </c>
      <c r="L24" s="17">
        <f>'D1'!L24*L$2</f>
        <v>0</v>
      </c>
      <c r="M24" s="17">
        <f>'D1'!M24*M$2</f>
        <v>0</v>
      </c>
      <c r="N24" s="17">
        <f>'D1'!N24*N$2</f>
        <v>21239.156038804565</v>
      </c>
      <c r="O24" s="17">
        <f>'D1'!O24*O$2</f>
        <v>0</v>
      </c>
      <c r="P24" s="17">
        <f>'D1'!P24*P$2</f>
        <v>113556.81229039519</v>
      </c>
      <c r="Q24" s="17">
        <f>'D1'!Q24*Q$2</f>
        <v>18592.010207131563</v>
      </c>
      <c r="R24" s="17">
        <f>'D1'!R24*R$2</f>
        <v>5115.945299371333</v>
      </c>
      <c r="S24" s="17">
        <f>'D1'!S24*S$2</f>
        <v>0</v>
      </c>
      <c r="T24" s="17">
        <f>'D1'!T24*T$2</f>
        <v>0</v>
      </c>
      <c r="U24" s="17">
        <f>'D1'!U24*U$2</f>
        <v>0</v>
      </c>
      <c r="V24" s="17">
        <f>'D1'!V24*V$2</f>
        <v>0</v>
      </c>
      <c r="W24" s="17">
        <f>'D1'!W24*W$2</f>
        <v>0</v>
      </c>
      <c r="X24" s="17">
        <f>'D1'!X24*X$2</f>
        <v>74126.03842958047</v>
      </c>
      <c r="Y24" s="17">
        <f>'D1'!Y24*Y$2</f>
        <v>0</v>
      </c>
      <c r="Z24" s="17">
        <f>'D1'!Z24*Z$2</f>
        <v>64106.463950550286</v>
      </c>
      <c r="AA24" s="17">
        <f>'D1'!AA24*AA$2</f>
        <v>0</v>
      </c>
      <c r="AB24" s="17">
        <f>'D1'!AB24*AB$2</f>
        <v>0</v>
      </c>
      <c r="AC24" s="17">
        <f>'D1'!AC24*AC$2</f>
        <v>0</v>
      </c>
      <c r="AD24" s="17">
        <f>'D1'!AD24*AD$2</f>
        <v>0</v>
      </c>
      <c r="AE24" s="17">
        <f>'D1'!AE24*AE$2</f>
        <v>0</v>
      </c>
      <c r="AF24" s="17">
        <f>'D1'!AF24*AF$2</f>
        <v>0</v>
      </c>
      <c r="AG24" s="17">
        <f>'D1'!AG24*AG$2</f>
        <v>0</v>
      </c>
      <c r="AH24" s="17">
        <f>'D1'!AH24*AH$2</f>
        <v>0</v>
      </c>
      <c r="AI24" s="17">
        <f>A!AI23*AI$2</f>
        <v>0</v>
      </c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5" customFormat="1" ht="15">
      <c r="A25" s="15">
        <v>22</v>
      </c>
      <c r="B25" s="15">
        <v>22</v>
      </c>
      <c r="C25" s="16" t="s">
        <v>131</v>
      </c>
      <c r="D25" s="17">
        <f>'D1'!D25*D$2</f>
        <v>0</v>
      </c>
      <c r="E25" s="17">
        <f>'D1'!E25*E$2</f>
        <v>0</v>
      </c>
      <c r="F25" s="17">
        <f>'D1'!F25*F$2</f>
        <v>0</v>
      </c>
      <c r="G25" s="17">
        <f>'D1'!G25*G$2</f>
        <v>0</v>
      </c>
      <c r="H25" s="17">
        <f>'D1'!H25*H$2</f>
        <v>0</v>
      </c>
      <c r="I25" s="17">
        <f>'D1'!I25*I$2</f>
        <v>0</v>
      </c>
      <c r="J25" s="17">
        <f>'D1'!J25*J$2</f>
        <v>0</v>
      </c>
      <c r="K25" s="17">
        <f>'D1'!K25*K$2</f>
        <v>0</v>
      </c>
      <c r="L25" s="17">
        <f>'D1'!L25*L$2</f>
        <v>0</v>
      </c>
      <c r="M25" s="17">
        <f>'D1'!M25*M$2</f>
        <v>0</v>
      </c>
      <c r="N25" s="17">
        <f>'D1'!N25*N$2</f>
        <v>202315.07406635827</v>
      </c>
      <c r="O25" s="17">
        <f>'D1'!O25*O$2</f>
        <v>0</v>
      </c>
      <c r="P25" s="17">
        <f>'D1'!P25*P$2</f>
        <v>493974.64912144566</v>
      </c>
      <c r="Q25" s="17">
        <f>'D1'!Q25*Q$2</f>
        <v>108955.62919532083</v>
      </c>
      <c r="R25" s="17">
        <f>'D1'!R25*R$2</f>
        <v>0</v>
      </c>
      <c r="S25" s="17">
        <f>'D1'!S25*S$2</f>
        <v>0</v>
      </c>
      <c r="T25" s="17">
        <f>'D1'!T25*T$2</f>
        <v>0</v>
      </c>
      <c r="U25" s="17">
        <f>'D1'!U25*U$2</f>
        <v>0</v>
      </c>
      <c r="V25" s="17">
        <f>'D1'!V25*V$2</f>
        <v>0</v>
      </c>
      <c r="W25" s="17">
        <f>'D1'!W25*W$2</f>
        <v>0</v>
      </c>
      <c r="X25" s="17">
        <f>'D1'!X25*X$2</f>
        <v>8583.170750480396</v>
      </c>
      <c r="Y25" s="17">
        <f>'D1'!Y25*Y$2</f>
        <v>0</v>
      </c>
      <c r="Z25" s="17">
        <f>'D1'!Z25*Z$2</f>
        <v>69339.39368129996</v>
      </c>
      <c r="AA25" s="17">
        <f>'D1'!AA25*AA$2</f>
        <v>0</v>
      </c>
      <c r="AB25" s="17">
        <f>'D1'!AB25*AB$2</f>
        <v>0</v>
      </c>
      <c r="AC25" s="17">
        <f>'D1'!AC25*AC$2</f>
        <v>0</v>
      </c>
      <c r="AD25" s="17">
        <f>'D1'!AD25*AD$2</f>
        <v>0</v>
      </c>
      <c r="AE25" s="17">
        <f>'D1'!AE25*AE$2</f>
        <v>0</v>
      </c>
      <c r="AF25" s="17">
        <f>'D1'!AF25*AF$2</f>
        <v>0</v>
      </c>
      <c r="AG25" s="17">
        <f>'D1'!AG25*AG$2</f>
        <v>0</v>
      </c>
      <c r="AH25" s="17">
        <f>'D1'!AH25*AH$2</f>
        <v>0</v>
      </c>
      <c r="AI25" s="17">
        <f>A!AI24*AI$2</f>
        <v>0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15" customFormat="1" ht="15">
      <c r="A26" s="15">
        <v>23</v>
      </c>
      <c r="B26" s="15">
        <v>23</v>
      </c>
      <c r="C26" s="16" t="s">
        <v>132</v>
      </c>
      <c r="D26" s="17">
        <f>'D1'!D26*D$2</f>
        <v>0</v>
      </c>
      <c r="E26" s="17">
        <f>'D1'!E26*E$2</f>
        <v>3229.9632676765773</v>
      </c>
      <c r="F26" s="17">
        <f>'D1'!F26*F$2</f>
        <v>0</v>
      </c>
      <c r="G26" s="17">
        <f>'D1'!G26*G$2</f>
        <v>0</v>
      </c>
      <c r="H26" s="17">
        <f>'D1'!H26*H$2</f>
        <v>0</v>
      </c>
      <c r="I26" s="17">
        <f>'D1'!I26*I$2</f>
        <v>0</v>
      </c>
      <c r="J26" s="17">
        <f>'D1'!J26*J$2</f>
        <v>0</v>
      </c>
      <c r="K26" s="17">
        <f>'D1'!K26*K$2</f>
        <v>0</v>
      </c>
      <c r="L26" s="17">
        <f>'D1'!L26*L$2</f>
        <v>0</v>
      </c>
      <c r="M26" s="17">
        <f>'D1'!M26*M$2</f>
        <v>0</v>
      </c>
      <c r="N26" s="17">
        <f>'D1'!N26*N$2</f>
        <v>1699545.1874425719</v>
      </c>
      <c r="O26" s="17">
        <f>'D1'!O26*O$2</f>
        <v>11893280.454620272</v>
      </c>
      <c r="P26" s="17">
        <f>'D1'!P26*P$2</f>
        <v>109847.4225455726</v>
      </c>
      <c r="Q26" s="17">
        <f>'D1'!Q26*Q$2</f>
        <v>22728194.566439494</v>
      </c>
      <c r="R26" s="17">
        <f>'D1'!R26*R$2</f>
        <v>12255130.376343863</v>
      </c>
      <c r="S26" s="17">
        <f>'D1'!S26*S$2</f>
        <v>7600324.651723035</v>
      </c>
      <c r="T26" s="17">
        <f>'D1'!T26*T$2</f>
        <v>0</v>
      </c>
      <c r="U26" s="17">
        <f>'D1'!U26*U$2</f>
        <v>0</v>
      </c>
      <c r="V26" s="17">
        <f>'D1'!V26*V$2</f>
        <v>0</v>
      </c>
      <c r="W26" s="17">
        <f>'D1'!W26*W$2</f>
        <v>0</v>
      </c>
      <c r="X26" s="17">
        <f>'D1'!X26*X$2</f>
        <v>1242198.047594049</v>
      </c>
      <c r="Y26" s="17">
        <f>'D1'!Y26*Y$2</f>
        <v>0</v>
      </c>
      <c r="Z26" s="17">
        <f>'D1'!Z26*Z$2</f>
        <v>85850.50223969783</v>
      </c>
      <c r="AA26" s="17">
        <f>'D1'!AA26*AA$2</f>
        <v>0</v>
      </c>
      <c r="AB26" s="17">
        <f>'D1'!AB26*AB$2</f>
        <v>0</v>
      </c>
      <c r="AC26" s="17">
        <f>'D1'!AC26*AC$2</f>
        <v>0</v>
      </c>
      <c r="AD26" s="17">
        <f>'D1'!AD26*AD$2</f>
        <v>0</v>
      </c>
      <c r="AE26" s="17">
        <f>'D1'!AE26*AE$2</f>
        <v>0</v>
      </c>
      <c r="AF26" s="17">
        <f>'D1'!AF26*AF$2</f>
        <v>0</v>
      </c>
      <c r="AG26" s="17">
        <f>'D1'!AG26*AG$2</f>
        <v>0</v>
      </c>
      <c r="AH26" s="17">
        <f>'D1'!AH26*AH$2</f>
        <v>0</v>
      </c>
      <c r="AI26" s="17">
        <f>A!AI25*AI$2</f>
        <v>0</v>
      </c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5" customFormat="1" ht="15">
      <c r="A27" s="15">
        <v>24</v>
      </c>
      <c r="B27" s="15">
        <v>24</v>
      </c>
      <c r="C27" s="16" t="s">
        <v>133</v>
      </c>
      <c r="D27" s="17">
        <f>'D1'!D27*D$2</f>
        <v>0</v>
      </c>
      <c r="E27" s="17">
        <f>'D1'!E27*E$2</f>
        <v>0</v>
      </c>
      <c r="F27" s="17">
        <f>'D1'!F27*F$2</f>
        <v>0</v>
      </c>
      <c r="G27" s="17">
        <f>'D1'!G27*G$2</f>
        <v>0</v>
      </c>
      <c r="H27" s="17">
        <f>'D1'!H27*H$2</f>
        <v>0</v>
      </c>
      <c r="I27" s="17">
        <f>'D1'!I27*I$2</f>
        <v>0</v>
      </c>
      <c r="J27" s="17">
        <f>'D1'!J27*J$2</f>
        <v>0</v>
      </c>
      <c r="K27" s="17">
        <f>'D1'!K27*K$2</f>
        <v>0</v>
      </c>
      <c r="L27" s="17">
        <f>'D1'!L27*L$2</f>
        <v>0</v>
      </c>
      <c r="M27" s="17">
        <f>'D1'!M27*M$2</f>
        <v>0</v>
      </c>
      <c r="N27" s="17">
        <f>'D1'!N27*N$2</f>
        <v>302262.0872945555</v>
      </c>
      <c r="O27" s="17">
        <f>'D1'!O27*O$2</f>
        <v>0</v>
      </c>
      <c r="P27" s="17">
        <f>'D1'!P27*P$2</f>
        <v>29992.849038553217</v>
      </c>
      <c r="Q27" s="17">
        <f>'D1'!Q27*Q$2</f>
        <v>0</v>
      </c>
      <c r="R27" s="17">
        <f>'D1'!R27*R$2</f>
        <v>59899.77370953148</v>
      </c>
      <c r="S27" s="17">
        <f>'D1'!S27*S$2</f>
        <v>0</v>
      </c>
      <c r="T27" s="17">
        <f>'D1'!T27*T$2</f>
        <v>0</v>
      </c>
      <c r="U27" s="17">
        <f>'D1'!U27*U$2</f>
        <v>0</v>
      </c>
      <c r="V27" s="17">
        <f>'D1'!V27*V$2</f>
        <v>0</v>
      </c>
      <c r="W27" s="17">
        <f>'D1'!W27*W$2</f>
        <v>0</v>
      </c>
      <c r="X27" s="17">
        <f>'D1'!X27*X$2</f>
        <v>7236.500856871596</v>
      </c>
      <c r="Y27" s="17">
        <f>'D1'!Y27*Y$2</f>
        <v>0</v>
      </c>
      <c r="Z27" s="17">
        <f>'D1'!Z27*Z$2</f>
        <v>42431.5343025012</v>
      </c>
      <c r="AA27" s="17">
        <f>'D1'!AA27*AA$2</f>
        <v>0</v>
      </c>
      <c r="AB27" s="17">
        <f>'D1'!AB27*AB$2</f>
        <v>0</v>
      </c>
      <c r="AC27" s="17">
        <f>'D1'!AC27*AC$2</f>
        <v>0</v>
      </c>
      <c r="AD27" s="17">
        <f>'D1'!AD27*AD$2</f>
        <v>0</v>
      </c>
      <c r="AE27" s="17">
        <f>'D1'!AE27*AE$2</f>
        <v>0</v>
      </c>
      <c r="AF27" s="17">
        <f>'D1'!AF27*AF$2</f>
        <v>0</v>
      </c>
      <c r="AG27" s="17">
        <f>'D1'!AG27*AG$2</f>
        <v>0</v>
      </c>
      <c r="AH27" s="17">
        <f>'D1'!AH27*AH$2</f>
        <v>0</v>
      </c>
      <c r="AI27" s="17">
        <f>A!AI26*AI$2</f>
        <v>0</v>
      </c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5" customFormat="1" ht="15">
      <c r="A28" s="15">
        <v>25</v>
      </c>
      <c r="B28" s="15">
        <v>25</v>
      </c>
      <c r="C28" s="16" t="s">
        <v>134</v>
      </c>
      <c r="D28" s="17">
        <f>'D1'!D28*D$2</f>
        <v>0</v>
      </c>
      <c r="E28" s="17">
        <f>'D1'!E28*E$2</f>
        <v>860.0761158254854</v>
      </c>
      <c r="F28" s="17">
        <f>'D1'!F28*F$2</f>
        <v>0</v>
      </c>
      <c r="G28" s="17">
        <f>'D1'!G28*G$2</f>
        <v>0</v>
      </c>
      <c r="H28" s="17">
        <f>'D1'!H28*H$2</f>
        <v>0</v>
      </c>
      <c r="I28" s="17">
        <f>'D1'!I28*I$2</f>
        <v>0</v>
      </c>
      <c r="J28" s="17">
        <f>'D1'!J28*J$2</f>
        <v>0</v>
      </c>
      <c r="K28" s="17">
        <f>'D1'!K28*K$2</f>
        <v>0</v>
      </c>
      <c r="L28" s="17">
        <f>'D1'!L28*L$2</f>
        <v>0</v>
      </c>
      <c r="M28" s="17">
        <f>'D1'!M28*M$2</f>
        <v>0</v>
      </c>
      <c r="N28" s="17">
        <f>'D1'!N28*N$2</f>
        <v>1730346.8390522872</v>
      </c>
      <c r="O28" s="17">
        <f>'D1'!O28*O$2</f>
        <v>0</v>
      </c>
      <c r="P28" s="17">
        <f>'D1'!P28*P$2</f>
        <v>402662.45853565575</v>
      </c>
      <c r="Q28" s="17">
        <f>'D1'!Q28*Q$2</f>
        <v>327480.55179846496</v>
      </c>
      <c r="R28" s="17">
        <f>'D1'!R28*R$2</f>
        <v>117441.16887010925</v>
      </c>
      <c r="S28" s="17">
        <f>'D1'!S28*S$2</f>
        <v>157692.63922276907</v>
      </c>
      <c r="T28" s="17">
        <f>'D1'!T28*T$2</f>
        <v>0</v>
      </c>
      <c r="U28" s="17">
        <f>'D1'!U28*U$2</f>
        <v>0</v>
      </c>
      <c r="V28" s="17">
        <f>'D1'!V28*V$2</f>
        <v>0</v>
      </c>
      <c r="W28" s="17">
        <f>'D1'!W28*W$2</f>
        <v>0</v>
      </c>
      <c r="X28" s="17">
        <f>'D1'!X28*X$2</f>
        <v>104936.66170975316</v>
      </c>
      <c r="Y28" s="17">
        <f>'D1'!Y28*Y$2</f>
        <v>0</v>
      </c>
      <c r="Z28" s="17">
        <f>'D1'!Z28*Z$2</f>
        <v>95571.97964324988</v>
      </c>
      <c r="AA28" s="17">
        <f>'D1'!AA28*AA$2</f>
        <v>0</v>
      </c>
      <c r="AB28" s="17">
        <f>'D1'!AB28*AB$2</f>
        <v>0</v>
      </c>
      <c r="AC28" s="17">
        <f>'D1'!AC28*AC$2</f>
        <v>0</v>
      </c>
      <c r="AD28" s="17">
        <f>'D1'!AD28*AD$2</f>
        <v>0</v>
      </c>
      <c r="AE28" s="17">
        <f>'D1'!AE28*AE$2</f>
        <v>0</v>
      </c>
      <c r="AF28" s="17">
        <f>'D1'!AF28*AF$2</f>
        <v>0</v>
      </c>
      <c r="AG28" s="17">
        <f>'D1'!AG28*AG$2</f>
        <v>0</v>
      </c>
      <c r="AH28" s="17">
        <f>'D1'!AH28*AH$2</f>
        <v>0</v>
      </c>
      <c r="AI28" s="17">
        <f>A!AI27*AI$2</f>
        <v>0</v>
      </c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5" customFormat="1" ht="15">
      <c r="A29" s="15">
        <v>26</v>
      </c>
      <c r="B29" s="15">
        <v>26</v>
      </c>
      <c r="C29" s="16" t="s">
        <v>135</v>
      </c>
      <c r="D29" s="17">
        <f>'D1'!D29*D$2</f>
        <v>0</v>
      </c>
      <c r="E29" s="17">
        <f>'D1'!E29*E$2</f>
        <v>299302.6169964225</v>
      </c>
      <c r="F29" s="17">
        <f>'D1'!F29*F$2</f>
        <v>0</v>
      </c>
      <c r="G29" s="17">
        <f>'D1'!G29*G$2</f>
        <v>0</v>
      </c>
      <c r="H29" s="17">
        <f>'D1'!H29*H$2</f>
        <v>0</v>
      </c>
      <c r="I29" s="17">
        <f>'D1'!I29*I$2</f>
        <v>0</v>
      </c>
      <c r="J29" s="17">
        <f>'D1'!J29*J$2</f>
        <v>0</v>
      </c>
      <c r="K29" s="17">
        <f>'D1'!K29*K$2</f>
        <v>0</v>
      </c>
      <c r="L29" s="17">
        <f>'D1'!L29*L$2</f>
        <v>0</v>
      </c>
      <c r="M29" s="17">
        <f>'D1'!M29*M$2</f>
        <v>0</v>
      </c>
      <c r="N29" s="17">
        <f>'D1'!N29*N$2</f>
        <v>652943.6150508362</v>
      </c>
      <c r="O29" s="17">
        <f>'D1'!O29*O$2</f>
        <v>0</v>
      </c>
      <c r="P29" s="17">
        <f>'D1'!P29*P$2</f>
        <v>408762.7574266706</v>
      </c>
      <c r="Q29" s="17">
        <f>'D1'!Q29*Q$2</f>
        <v>1248491.8481093508</v>
      </c>
      <c r="R29" s="17">
        <f>'D1'!R29*R$2</f>
        <v>104174.81430819021</v>
      </c>
      <c r="S29" s="17">
        <f>'D1'!S29*S$2</f>
        <v>0</v>
      </c>
      <c r="T29" s="17">
        <f>'D1'!T29*T$2</f>
        <v>0</v>
      </c>
      <c r="U29" s="17">
        <f>'D1'!U29*U$2</f>
        <v>0</v>
      </c>
      <c r="V29" s="17">
        <f>'D1'!V29*V$2</f>
        <v>0</v>
      </c>
      <c r="W29" s="17">
        <f>'D1'!W29*W$2</f>
        <v>0</v>
      </c>
      <c r="X29" s="17">
        <f>'D1'!X29*X$2</f>
        <v>64003.81637211813</v>
      </c>
      <c r="Y29" s="17">
        <f>'D1'!Y29*Y$2</f>
        <v>0</v>
      </c>
      <c r="Z29" s="17">
        <f>'D1'!Z29*Z$2</f>
        <v>283229.46655290155</v>
      </c>
      <c r="AA29" s="17">
        <f>'D1'!AA29*AA$2</f>
        <v>0</v>
      </c>
      <c r="AB29" s="17">
        <f>'D1'!AB29*AB$2</f>
        <v>0</v>
      </c>
      <c r="AC29" s="17">
        <f>'D1'!AC29*AC$2</f>
        <v>0</v>
      </c>
      <c r="AD29" s="17">
        <f>'D1'!AD29*AD$2</f>
        <v>0</v>
      </c>
      <c r="AE29" s="17">
        <f>'D1'!AE29*AE$2</f>
        <v>0</v>
      </c>
      <c r="AF29" s="17">
        <f>'D1'!AF29*AF$2</f>
        <v>0</v>
      </c>
      <c r="AG29" s="17">
        <f>'D1'!AG29*AG$2</f>
        <v>0</v>
      </c>
      <c r="AH29" s="17">
        <f>'D1'!AH29*AH$2</f>
        <v>0</v>
      </c>
      <c r="AI29" s="17">
        <f>A!AI28*AI$2</f>
        <v>0</v>
      </c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15" customFormat="1" ht="15">
      <c r="A30" s="15">
        <v>27</v>
      </c>
      <c r="B30" s="15">
        <v>27</v>
      </c>
      <c r="C30" s="16" t="s">
        <v>136</v>
      </c>
      <c r="D30" s="17">
        <f>'D1'!D30*D$2</f>
        <v>0</v>
      </c>
      <c r="E30" s="17">
        <f>'D1'!E30*E$2</f>
        <v>11925.571529465067</v>
      </c>
      <c r="F30" s="17">
        <f>'D1'!F30*F$2</f>
        <v>0</v>
      </c>
      <c r="G30" s="17">
        <f>'D1'!G30*G$2</f>
        <v>0</v>
      </c>
      <c r="H30" s="17">
        <f>'D1'!H30*H$2</f>
        <v>0</v>
      </c>
      <c r="I30" s="17">
        <f>'D1'!I30*I$2</f>
        <v>0</v>
      </c>
      <c r="J30" s="17">
        <f>'D1'!J30*J$2</f>
        <v>0</v>
      </c>
      <c r="K30" s="17">
        <f>'D1'!K30*K$2</f>
        <v>0</v>
      </c>
      <c r="L30" s="17">
        <f>'D1'!L30*L$2</f>
        <v>0</v>
      </c>
      <c r="M30" s="17">
        <f>'D1'!M30*M$2</f>
        <v>0</v>
      </c>
      <c r="N30" s="17">
        <f>'D1'!N30*N$2</f>
        <v>1419704.4349136294</v>
      </c>
      <c r="O30" s="17">
        <f>'D1'!O30*O$2</f>
        <v>0</v>
      </c>
      <c r="P30" s="17">
        <f>'D1'!P30*P$2</f>
        <v>882324.7354086807</v>
      </c>
      <c r="Q30" s="17">
        <f>'D1'!Q30*Q$2</f>
        <v>422677.73205275665</v>
      </c>
      <c r="R30" s="17">
        <f>'D1'!R30*R$2</f>
        <v>7336.825690045154</v>
      </c>
      <c r="S30" s="17">
        <f>'D1'!S30*S$2</f>
        <v>0</v>
      </c>
      <c r="T30" s="17">
        <f>'D1'!T30*T$2</f>
        <v>0</v>
      </c>
      <c r="U30" s="17">
        <f>'D1'!U30*U$2</f>
        <v>0</v>
      </c>
      <c r="V30" s="17">
        <f>'D1'!V30*V$2</f>
        <v>0</v>
      </c>
      <c r="W30" s="17">
        <f>'D1'!W30*W$2</f>
        <v>0</v>
      </c>
      <c r="X30" s="17">
        <f>'D1'!X30*X$2</f>
        <v>278834.66082853865</v>
      </c>
      <c r="Y30" s="17">
        <f>'D1'!Y30*Y$2</f>
        <v>0</v>
      </c>
      <c r="Z30" s="17">
        <f>'D1'!Z30*Z$2</f>
        <v>561176.8073932488</v>
      </c>
      <c r="AA30" s="17">
        <f>'D1'!AA30*AA$2</f>
        <v>0</v>
      </c>
      <c r="AB30" s="17">
        <f>'D1'!AB30*AB$2</f>
        <v>0</v>
      </c>
      <c r="AC30" s="17">
        <f>'D1'!AC30*AC$2</f>
        <v>0</v>
      </c>
      <c r="AD30" s="17">
        <f>'D1'!AD30*AD$2</f>
        <v>0</v>
      </c>
      <c r="AE30" s="17">
        <f>'D1'!AE30*AE$2</f>
        <v>0</v>
      </c>
      <c r="AF30" s="17">
        <f>'D1'!AF30*AF$2</f>
        <v>0</v>
      </c>
      <c r="AG30" s="17">
        <f>'D1'!AG30*AG$2</f>
        <v>0</v>
      </c>
      <c r="AH30" s="17">
        <f>'D1'!AH30*AH$2</f>
        <v>0</v>
      </c>
      <c r="AI30" s="17">
        <f>A!AI29*AI$2</f>
        <v>0</v>
      </c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15" customFormat="1" ht="15">
      <c r="A31" s="15">
        <v>28</v>
      </c>
      <c r="B31" s="15">
        <v>28</v>
      </c>
      <c r="C31" s="16" t="s">
        <v>109</v>
      </c>
      <c r="D31" s="17">
        <f>'D1'!D31*D$2</f>
        <v>0</v>
      </c>
      <c r="E31" s="17">
        <f>'D1'!E31*E$2</f>
        <v>0</v>
      </c>
      <c r="F31" s="17">
        <f>'D1'!F31*F$2</f>
        <v>0</v>
      </c>
      <c r="G31" s="17">
        <f>'D1'!G31*G$2</f>
        <v>0</v>
      </c>
      <c r="H31" s="17">
        <f>'D1'!H31*H$2</f>
        <v>0</v>
      </c>
      <c r="I31" s="17">
        <f>'D1'!I31*I$2</f>
        <v>0</v>
      </c>
      <c r="J31" s="17">
        <f>'D1'!J31*J$2</f>
        <v>0</v>
      </c>
      <c r="K31" s="17">
        <f>'D1'!K31*K$2</f>
        <v>0</v>
      </c>
      <c r="L31" s="17">
        <f>'D1'!L31*L$2</f>
        <v>0</v>
      </c>
      <c r="M31" s="17">
        <f>'D1'!M31*M$2</f>
        <v>0</v>
      </c>
      <c r="N31" s="17">
        <f>'D1'!N31*N$2</f>
        <v>86707.21618290378</v>
      </c>
      <c r="O31" s="17">
        <f>'D1'!O31*O$2</f>
        <v>0</v>
      </c>
      <c r="P31" s="17">
        <f>'D1'!P31*P$2</f>
        <v>178534.54119651843</v>
      </c>
      <c r="Q31" s="17">
        <f>'D1'!Q31*Q$2</f>
        <v>27385.547331491707</v>
      </c>
      <c r="R31" s="17">
        <f>'D1'!R31*R$2</f>
        <v>0</v>
      </c>
      <c r="S31" s="17">
        <f>'D1'!S31*S$2</f>
        <v>0</v>
      </c>
      <c r="T31" s="17">
        <f>'D1'!T31*T$2</f>
        <v>0</v>
      </c>
      <c r="U31" s="17">
        <f>'D1'!U31*U$2</f>
        <v>0</v>
      </c>
      <c r="V31" s="17">
        <f>'D1'!V31*V$2</f>
        <v>0</v>
      </c>
      <c r="W31" s="17">
        <f>'D1'!W31*W$2</f>
        <v>0</v>
      </c>
      <c r="X31" s="17">
        <f>'D1'!X31*X$2</f>
        <v>9352.69640397169</v>
      </c>
      <c r="Y31" s="17">
        <f>'D1'!Y31*Y$2</f>
        <v>0</v>
      </c>
      <c r="Z31" s="17">
        <f>'D1'!Z31*Z$2</f>
        <v>23854.19450849981</v>
      </c>
      <c r="AA31" s="17">
        <f>'D1'!AA31*AA$2</f>
        <v>0</v>
      </c>
      <c r="AB31" s="17">
        <f>'D1'!AB31*AB$2</f>
        <v>0</v>
      </c>
      <c r="AC31" s="17">
        <f>'D1'!AC31*AC$2</f>
        <v>0</v>
      </c>
      <c r="AD31" s="17">
        <f>'D1'!AD31*AD$2</f>
        <v>0</v>
      </c>
      <c r="AE31" s="17">
        <f>'D1'!AE31*AE$2</f>
        <v>0</v>
      </c>
      <c r="AF31" s="17">
        <f>'D1'!AF31*AF$2</f>
        <v>0</v>
      </c>
      <c r="AG31" s="17">
        <f>'D1'!AG31*AG$2</f>
        <v>0</v>
      </c>
      <c r="AH31" s="17">
        <f>'D1'!AH31*AH$2</f>
        <v>0</v>
      </c>
      <c r="AI31" s="17">
        <f>A!AI30*AI$2</f>
        <v>0</v>
      </c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15" customFormat="1" ht="15">
      <c r="A32" s="15">
        <v>29</v>
      </c>
      <c r="B32" s="15">
        <v>29</v>
      </c>
      <c r="C32" s="16" t="s">
        <v>137</v>
      </c>
      <c r="D32" s="17">
        <f>'D1'!D32*D$2</f>
        <v>0</v>
      </c>
      <c r="E32" s="17">
        <f>'D1'!E32*E$2</f>
        <v>6139.252994798282</v>
      </c>
      <c r="F32" s="17">
        <f>'D1'!F32*F$2</f>
        <v>7269.042915036112</v>
      </c>
      <c r="G32" s="17">
        <f>'D1'!G32*G$2</f>
        <v>0</v>
      </c>
      <c r="H32" s="17">
        <f>'D1'!H32*H$2</f>
        <v>0</v>
      </c>
      <c r="I32" s="17">
        <f>'D1'!I32*I$2</f>
        <v>0</v>
      </c>
      <c r="J32" s="17">
        <f>'D1'!J32*J$2</f>
        <v>0</v>
      </c>
      <c r="K32" s="17">
        <f>'D1'!K32*K$2</f>
        <v>0</v>
      </c>
      <c r="L32" s="17">
        <f>'D1'!L32*L$2</f>
        <v>0</v>
      </c>
      <c r="M32" s="17">
        <f>'D1'!M32*M$2</f>
        <v>0</v>
      </c>
      <c r="N32" s="17">
        <f>'D1'!N32*N$2</f>
        <v>437846.04453363543</v>
      </c>
      <c r="O32" s="17">
        <f>'D1'!O32*O$2</f>
        <v>0</v>
      </c>
      <c r="P32" s="17">
        <f>'D1'!P32*P$2</f>
        <v>805637.1343798246</v>
      </c>
      <c r="Q32" s="17">
        <f>'D1'!Q32*Q$2</f>
        <v>244740.82455565225</v>
      </c>
      <c r="R32" s="17">
        <f>'D1'!R32*R$2</f>
        <v>87548.9425333331</v>
      </c>
      <c r="S32" s="17">
        <f>'D1'!S32*S$2</f>
        <v>0</v>
      </c>
      <c r="T32" s="17">
        <f>'D1'!T32*T$2</f>
        <v>0</v>
      </c>
      <c r="U32" s="17">
        <f>'D1'!U32*U$2</f>
        <v>0</v>
      </c>
      <c r="V32" s="17">
        <f>'D1'!V32*V$2</f>
        <v>0</v>
      </c>
      <c r="W32" s="17">
        <f>'D1'!W32*W$2</f>
        <v>0</v>
      </c>
      <c r="X32" s="17">
        <f>'D1'!X32*X$2</f>
        <v>46807.87773063701</v>
      </c>
      <c r="Y32" s="17">
        <f>'D1'!Y32*Y$2</f>
        <v>0</v>
      </c>
      <c r="Z32" s="17">
        <f>'D1'!Z32*Z$2</f>
        <v>71652.77615880182</v>
      </c>
      <c r="AA32" s="17">
        <f>'D1'!AA32*AA$2</f>
        <v>0</v>
      </c>
      <c r="AB32" s="17">
        <f>'D1'!AB32*AB$2</f>
        <v>0</v>
      </c>
      <c r="AC32" s="17">
        <f>'D1'!AC32*AC$2</f>
        <v>0</v>
      </c>
      <c r="AD32" s="17">
        <f>'D1'!AD32*AD$2</f>
        <v>0</v>
      </c>
      <c r="AE32" s="17">
        <f>'D1'!AE32*AE$2</f>
        <v>0</v>
      </c>
      <c r="AF32" s="17">
        <f>'D1'!AF32*AF$2</f>
        <v>0</v>
      </c>
      <c r="AG32" s="17">
        <f>'D1'!AG32*AG$2</f>
        <v>0</v>
      </c>
      <c r="AH32" s="17">
        <f>'D1'!AH32*AH$2</f>
        <v>0</v>
      </c>
      <c r="AI32" s="17">
        <f>A!AI31*AI$2</f>
        <v>0</v>
      </c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15" customFormat="1" ht="15">
      <c r="A33" s="15">
        <v>30</v>
      </c>
      <c r="B33" s="15">
        <v>30</v>
      </c>
      <c r="C33" s="16" t="s">
        <v>138</v>
      </c>
      <c r="D33" s="17">
        <f>'D1'!D33*D$2</f>
        <v>0</v>
      </c>
      <c r="E33" s="17">
        <f>'D1'!E33*E$2</f>
        <v>64413.44245682648</v>
      </c>
      <c r="F33" s="17">
        <f>'D1'!F33*F$2</f>
        <v>44891.718082884436</v>
      </c>
      <c r="G33" s="17">
        <f>'D1'!G33*G$2</f>
        <v>0</v>
      </c>
      <c r="H33" s="17">
        <f>'D1'!H33*H$2</f>
        <v>0</v>
      </c>
      <c r="I33" s="17">
        <f>'D1'!I33*I$2</f>
        <v>0</v>
      </c>
      <c r="J33" s="17">
        <f>'D1'!J33*J$2</f>
        <v>0</v>
      </c>
      <c r="K33" s="17">
        <f>'D1'!K33*K$2</f>
        <v>0</v>
      </c>
      <c r="L33" s="17">
        <f>'D1'!L33*L$2</f>
        <v>0</v>
      </c>
      <c r="M33" s="17">
        <f>'D1'!M33*M$2</f>
        <v>0</v>
      </c>
      <c r="N33" s="17">
        <f>'D1'!N33*N$2</f>
        <v>1041813.1438531496</v>
      </c>
      <c r="O33" s="17">
        <f>'D1'!O33*O$2</f>
        <v>13762.994744655527</v>
      </c>
      <c r="P33" s="17">
        <f>'D1'!P33*P$2</f>
        <v>1747275.5769698077</v>
      </c>
      <c r="Q33" s="17">
        <f>'D1'!Q33*Q$2</f>
        <v>309566.8386144332</v>
      </c>
      <c r="R33" s="17">
        <f>'D1'!R33*R$2</f>
        <v>17530.064732772225</v>
      </c>
      <c r="S33" s="17">
        <f>'D1'!S33*S$2</f>
        <v>0</v>
      </c>
      <c r="T33" s="17">
        <f>'D1'!T33*T$2</f>
        <v>0</v>
      </c>
      <c r="U33" s="17">
        <f>'D1'!U33*U$2</f>
        <v>0</v>
      </c>
      <c r="V33" s="17">
        <f>'D1'!V33*V$2</f>
        <v>0</v>
      </c>
      <c r="W33" s="17">
        <f>'D1'!W33*W$2</f>
        <v>0</v>
      </c>
      <c r="X33" s="17">
        <f>'D1'!X33*X$2</f>
        <v>716946.3333595282</v>
      </c>
      <c r="Y33" s="17">
        <f>'D1'!Y33*Y$2</f>
        <v>0</v>
      </c>
      <c r="Z33" s="17">
        <f>'D1'!Z33*Z$2</f>
        <v>1769312.4014447995</v>
      </c>
      <c r="AA33" s="17">
        <f>'D1'!AA33*AA$2</f>
        <v>0</v>
      </c>
      <c r="AB33" s="17">
        <f>'D1'!AB33*AB$2</f>
        <v>0</v>
      </c>
      <c r="AC33" s="17">
        <f>'D1'!AC33*AC$2</f>
        <v>0</v>
      </c>
      <c r="AD33" s="17">
        <f>'D1'!AD33*AD$2</f>
        <v>0</v>
      </c>
      <c r="AE33" s="17">
        <f>'D1'!AE33*AE$2</f>
        <v>0</v>
      </c>
      <c r="AF33" s="17">
        <f>'D1'!AF33*AF$2</f>
        <v>0</v>
      </c>
      <c r="AG33" s="17">
        <f>'D1'!AG33*AG$2</f>
        <v>0</v>
      </c>
      <c r="AH33" s="17">
        <f>'D1'!AH33*AH$2</f>
        <v>0</v>
      </c>
      <c r="AI33" s="17">
        <f>A!AI32*AI$2</f>
        <v>0</v>
      </c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15" customFormat="1" ht="15">
      <c r="A34" s="15">
        <v>31</v>
      </c>
      <c r="B34" s="15">
        <v>31</v>
      </c>
      <c r="C34" s="16" t="s">
        <v>139</v>
      </c>
      <c r="D34" s="17">
        <f>'D1'!D34*D$2</f>
        <v>0</v>
      </c>
      <c r="E34" s="17">
        <f>'D1'!E34*E$2</f>
        <v>0</v>
      </c>
      <c r="F34" s="17">
        <f>'D1'!F34*F$2</f>
        <v>0</v>
      </c>
      <c r="G34" s="17">
        <f>'D1'!G34*G$2</f>
        <v>0</v>
      </c>
      <c r="H34" s="17">
        <f>'D1'!H34*H$2</f>
        <v>0</v>
      </c>
      <c r="I34" s="17">
        <f>'D1'!I34*I$2</f>
        <v>0</v>
      </c>
      <c r="J34" s="17">
        <f>'D1'!J34*J$2</f>
        <v>0</v>
      </c>
      <c r="K34" s="17">
        <f>'D1'!K34*K$2</f>
        <v>0</v>
      </c>
      <c r="L34" s="17">
        <f>'D1'!L34*L$2</f>
        <v>0</v>
      </c>
      <c r="M34" s="17">
        <f>'D1'!M34*M$2</f>
        <v>0</v>
      </c>
      <c r="N34" s="17">
        <f>'D1'!N34*N$2</f>
        <v>0</v>
      </c>
      <c r="O34" s="17">
        <f>'D1'!O34*O$2</f>
        <v>0</v>
      </c>
      <c r="P34" s="17">
        <f>'D1'!P34*P$2</f>
        <v>0</v>
      </c>
      <c r="Q34" s="17">
        <f>'D1'!Q34*Q$2</f>
        <v>0</v>
      </c>
      <c r="R34" s="17">
        <f>'D1'!R34*R$2</f>
        <v>0</v>
      </c>
      <c r="S34" s="17">
        <f>'D1'!S34*S$2</f>
        <v>0</v>
      </c>
      <c r="T34" s="17">
        <f>'D1'!T34*T$2</f>
        <v>0</v>
      </c>
      <c r="U34" s="17">
        <f>'D1'!U34*U$2</f>
        <v>0</v>
      </c>
      <c r="V34" s="17">
        <f>'D1'!V34*V$2</f>
        <v>0</v>
      </c>
      <c r="W34" s="17">
        <f>'D1'!W34*W$2</f>
        <v>0</v>
      </c>
      <c r="X34" s="17">
        <f>'D1'!X34*X$2</f>
        <v>0</v>
      </c>
      <c r="Y34" s="17">
        <f>'D1'!Y34*Y$2</f>
        <v>0</v>
      </c>
      <c r="Z34" s="17">
        <f>'D1'!Z34*Z$2</f>
        <v>0</v>
      </c>
      <c r="AA34" s="17">
        <f>'D1'!AA34*AA$2</f>
        <v>0</v>
      </c>
      <c r="AB34" s="17">
        <f>'D1'!AB34*AB$2</f>
        <v>0</v>
      </c>
      <c r="AC34" s="17">
        <f>'D1'!AC34*AC$2</f>
        <v>0</v>
      </c>
      <c r="AD34" s="17">
        <f>'D1'!AD34*AD$2</f>
        <v>0</v>
      </c>
      <c r="AE34" s="17">
        <f>'D1'!AE34*AE$2</f>
        <v>0</v>
      </c>
      <c r="AF34" s="17">
        <f>'D1'!AF34*AF$2</f>
        <v>0</v>
      </c>
      <c r="AG34" s="17">
        <f>'D1'!AG34*AG$2</f>
        <v>0</v>
      </c>
      <c r="AH34" s="17">
        <f>'D1'!AH34*AH$2</f>
        <v>0</v>
      </c>
      <c r="AI34" s="17">
        <f>A!AI33*AI$2</f>
        <v>0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15" customFormat="1" ht="15">
      <c r="A35" s="15">
        <v>32</v>
      </c>
      <c r="B35" s="15">
        <v>32</v>
      </c>
      <c r="C35" s="16" t="s">
        <v>140</v>
      </c>
      <c r="D35" s="17">
        <f>'D1'!D35*D$2</f>
        <v>0</v>
      </c>
      <c r="E35" s="17">
        <f>'D1'!E35*E$2</f>
        <v>9998.949412543374</v>
      </c>
      <c r="F35" s="17">
        <f>'D1'!F35*F$2</f>
        <v>1721.871692820358</v>
      </c>
      <c r="G35" s="17">
        <f>'D1'!G35*G$2</f>
        <v>0</v>
      </c>
      <c r="H35" s="17">
        <f>'D1'!H35*H$2</f>
        <v>0</v>
      </c>
      <c r="I35" s="17">
        <f>'D1'!I35*I$2</f>
        <v>0</v>
      </c>
      <c r="J35" s="17">
        <f>'D1'!J35*J$2</f>
        <v>0</v>
      </c>
      <c r="K35" s="17">
        <f>'D1'!K35*K$2</f>
        <v>0</v>
      </c>
      <c r="L35" s="17">
        <f>'D1'!L35*L$2</f>
        <v>0</v>
      </c>
      <c r="M35" s="17">
        <f>'D1'!M35*M$2</f>
        <v>0</v>
      </c>
      <c r="N35" s="17">
        <f>'D1'!N35*N$2</f>
        <v>2154.9818095537426</v>
      </c>
      <c r="O35" s="17">
        <f>'D1'!O35*O$2</f>
        <v>142110.66695546723</v>
      </c>
      <c r="P35" s="17">
        <f>'D1'!P35*P$2</f>
        <v>93887.81107564681</v>
      </c>
      <c r="Q35" s="17">
        <f>'D1'!Q35*Q$2</f>
        <v>105485.61174002262</v>
      </c>
      <c r="R35" s="17">
        <f>'D1'!R35*R$2</f>
        <v>61064.389446495064</v>
      </c>
      <c r="S35" s="17">
        <f>'D1'!S35*S$2</f>
        <v>0</v>
      </c>
      <c r="T35" s="17">
        <f>'D1'!T35*T$2</f>
        <v>0</v>
      </c>
      <c r="U35" s="17">
        <f>'D1'!U35*U$2</f>
        <v>0</v>
      </c>
      <c r="V35" s="17">
        <f>'D1'!V35*V$2</f>
        <v>0</v>
      </c>
      <c r="W35" s="17">
        <f>'D1'!W35*W$2</f>
        <v>0</v>
      </c>
      <c r="X35" s="17">
        <f>'D1'!X35*X$2</f>
        <v>11883.251918337115</v>
      </c>
      <c r="Y35" s="17">
        <f>'D1'!Y35*Y$2</f>
        <v>0</v>
      </c>
      <c r="Z35" s="17">
        <f>'D1'!Z35*Z$2</f>
        <v>3504.042370350252</v>
      </c>
      <c r="AA35" s="17">
        <f>'D1'!AA35*AA$2</f>
        <v>0</v>
      </c>
      <c r="AB35" s="17">
        <f>'D1'!AB35*AB$2</f>
        <v>0</v>
      </c>
      <c r="AC35" s="17">
        <f>'D1'!AC35*AC$2</f>
        <v>0</v>
      </c>
      <c r="AD35" s="17">
        <f>'D1'!AD35*AD$2</f>
        <v>0</v>
      </c>
      <c r="AE35" s="17">
        <f>'D1'!AE35*AE$2</f>
        <v>0</v>
      </c>
      <c r="AF35" s="17">
        <f>'D1'!AF35*AF$2</f>
        <v>0</v>
      </c>
      <c r="AG35" s="17">
        <f>'D1'!AG35*AG$2</f>
        <v>0</v>
      </c>
      <c r="AH35" s="17">
        <f>'D1'!AH35*AH$2</f>
        <v>0</v>
      </c>
      <c r="AI35" s="17">
        <f>A!AI34*AI$2</f>
        <v>39435.092664093376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12" customFormat="1" ht="15">
      <c r="A36" s="12">
        <v>33</v>
      </c>
      <c r="C36" s="13" t="s">
        <v>110</v>
      </c>
      <c r="D36" s="14">
        <f>'D1'!D36*D$2</f>
        <v>9550350.192658812</v>
      </c>
      <c r="E36" s="14">
        <f>'D1'!E36*E$2</f>
        <v>52843347.54795375</v>
      </c>
      <c r="F36" s="14">
        <f>'D1'!F36*F$2</f>
        <v>6167202.010852206</v>
      </c>
      <c r="G36" s="14">
        <f>'D1'!G36*G$2</f>
        <v>28055882.27974023</v>
      </c>
      <c r="H36" s="14">
        <f>'D1'!H36*H$2</f>
        <v>3695836.4214501977</v>
      </c>
      <c r="I36" s="14">
        <f>'D1'!I36*I$2</f>
        <v>13282308.920098605</v>
      </c>
      <c r="J36" s="14">
        <f>'D1'!J36*J$2</f>
        <v>-13282308.920098605</v>
      </c>
      <c r="K36" s="14">
        <f>'D1'!K36*K$2</f>
        <v>2086809.6438055816</v>
      </c>
      <c r="L36" s="14">
        <f>'D1'!L36*L$2</f>
        <v>-2086809.6438055823</v>
      </c>
      <c r="M36" s="14">
        <f>'D1'!M36*M$2</f>
        <v>6281497.870897035</v>
      </c>
      <c r="N36" s="14">
        <f>'D1'!N36*N$2</f>
        <v>22592879.934561748</v>
      </c>
      <c r="O36" s="14">
        <f>'D1'!O36*O$2</f>
        <v>39178971.77379221</v>
      </c>
      <c r="P36" s="14">
        <f>'D1'!P36*P$2</f>
        <v>9431824.499258831</v>
      </c>
      <c r="Q36" s="14">
        <f>'D1'!Q36*Q$2</f>
        <v>28674879.01876579</v>
      </c>
      <c r="R36" s="14">
        <f>'D1'!R36*R$2</f>
        <v>13344119.313360693</v>
      </c>
      <c r="S36" s="14">
        <f>'D1'!S36*S$2</f>
        <v>7761088.537452114</v>
      </c>
      <c r="T36" s="14">
        <f>'D1'!T36*T$2</f>
        <v>85484.02562800965</v>
      </c>
      <c r="U36" s="14">
        <f>'D1'!U36*U$2</f>
        <v>8981096.094289554</v>
      </c>
      <c r="V36" s="14">
        <f>'D1'!V36*V$2</f>
        <v>2306954.4427599986</v>
      </c>
      <c r="W36" s="14">
        <f>'D1'!W36*W$2</f>
        <v>3500424.4569545262</v>
      </c>
      <c r="X36" s="14">
        <f>'D1'!X36*X$2</f>
        <v>7182016.5958416015</v>
      </c>
      <c r="Y36" s="14">
        <f>'D1'!Y36*Y$2</f>
        <v>29862226.22009888</v>
      </c>
      <c r="Z36" s="14">
        <f>'D1'!Z36*Z$2</f>
        <v>9118960.1584506</v>
      </c>
      <c r="AA36" s="14">
        <f>'D1'!AA36*AA$2</f>
        <v>4722436.69345</v>
      </c>
      <c r="AB36" s="14">
        <f>'D1'!AB36*AB$2</f>
        <v>122253.13917839999</v>
      </c>
      <c r="AC36" s="14">
        <f>'D1'!AC36*AC$2</f>
        <v>452084.45454545453</v>
      </c>
      <c r="AD36" s="14">
        <f>'D1'!AD36*AD$2</f>
        <v>3555240.000000001</v>
      </c>
      <c r="AE36" s="14">
        <f>'D1'!AE36*AE$2</f>
        <v>3206782.163426742</v>
      </c>
      <c r="AF36" s="14">
        <f>'D1'!AF36*AF$2</f>
        <v>27082.48309634116</v>
      </c>
      <c r="AG36" s="14">
        <f>'D1'!AG36*AG$2</f>
        <v>0</v>
      </c>
      <c r="AH36" s="14">
        <f>'D1'!AH36*AH$2</f>
        <v>0</v>
      </c>
      <c r="AI36" s="14">
        <f>A!AI35*AI$2</f>
        <v>13680215.833899612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4:256" s="15" customFormat="1" ht="15"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15" customFormat="1" ht="15">
      <c r="A38" s="15">
        <v>34</v>
      </c>
      <c r="C38" s="16" t="s">
        <v>145</v>
      </c>
      <c r="D38" s="17">
        <f>'D1'!D38*D$2</f>
        <v>0</v>
      </c>
      <c r="E38" s="17">
        <f>'D1'!E38*E$2</f>
        <v>0</v>
      </c>
      <c r="F38" s="17">
        <f>'D1'!F38*F$2</f>
        <v>0</v>
      </c>
      <c r="G38" s="17">
        <f>'D1'!G38*G$2</f>
        <v>0</v>
      </c>
      <c r="H38" s="17">
        <f>'D1'!H38*H$2</f>
        <v>0</v>
      </c>
      <c r="I38" s="17">
        <f>'D1'!I38*I$2</f>
        <v>0</v>
      </c>
      <c r="J38" s="17">
        <f>'D1'!J38*J$2</f>
        <v>0</v>
      </c>
      <c r="K38" s="17">
        <f>'D1'!K38*K$2</f>
        <v>0</v>
      </c>
      <c r="L38" s="17">
        <f>'D1'!L38*L$2</f>
        <v>0</v>
      </c>
      <c r="M38" s="17">
        <f>'D1'!M38*M$2</f>
        <v>0</v>
      </c>
      <c r="N38" s="17">
        <f>'D1'!N38*N$2</f>
        <v>0</v>
      </c>
      <c r="O38" s="17">
        <f>'D1'!O38*O$2</f>
        <v>0</v>
      </c>
      <c r="P38" s="17">
        <f>'D1'!P38*P$2</f>
        <v>380290.330866206</v>
      </c>
      <c r="Q38" s="17">
        <f>'D1'!Q38*Q$2</f>
        <v>0</v>
      </c>
      <c r="R38" s="17">
        <f>'D1'!R38*R$2</f>
        <v>0</v>
      </c>
      <c r="S38" s="17">
        <f>'D1'!S38*S$2</f>
        <v>0</v>
      </c>
      <c r="T38" s="17">
        <f>'D1'!T38*T$2</f>
        <v>0</v>
      </c>
      <c r="U38" s="17">
        <f>'D1'!U38*U$2</f>
        <v>0</v>
      </c>
      <c r="V38" s="17">
        <f>'D1'!V38*V$2</f>
        <v>0</v>
      </c>
      <c r="W38" s="17">
        <f>'D1'!W38*W$2</f>
        <v>0</v>
      </c>
      <c r="X38" s="17">
        <f>'D1'!X38*X$2</f>
        <v>0</v>
      </c>
      <c r="Y38" s="17">
        <f>'D1'!Y38*Y$2</f>
        <v>0</v>
      </c>
      <c r="Z38" s="17">
        <f>'D1'!Z38*Z$2</f>
        <v>6238.519025399999</v>
      </c>
      <c r="AA38" s="17">
        <f>'D1'!AA38*AA$2</f>
        <v>0</v>
      </c>
      <c r="AB38" s="17">
        <f>'D1'!AB38*AB$2</f>
        <v>0</v>
      </c>
      <c r="AC38" s="17">
        <f>'D1'!AC38*AC$2</f>
        <v>0</v>
      </c>
      <c r="AD38" s="17">
        <f>'D1'!AD38*AD$2</f>
        <v>0</v>
      </c>
      <c r="AE38" s="17">
        <f>'D1'!AE38*AE$2</f>
        <v>0</v>
      </c>
      <c r="AF38" s="17">
        <f>'D1'!AF38*AF$2</f>
        <v>0</v>
      </c>
      <c r="AG38" s="17">
        <f>'D1'!AG38*AG$2</f>
        <v>0</v>
      </c>
      <c r="AH38" s="17">
        <f>'D1'!AH38*AH$2</f>
        <v>0</v>
      </c>
      <c r="AI38" s="17">
        <f>A!AI37*AI$2</f>
        <v>0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22" customFormat="1" ht="15">
      <c r="A39" s="22">
        <v>35</v>
      </c>
      <c r="C39" s="21" t="s">
        <v>141</v>
      </c>
      <c r="D39" s="17">
        <f>'D1'!D39*D$2</f>
        <v>0</v>
      </c>
      <c r="E39" s="17">
        <f>'D1'!E39*E$2</f>
        <v>3110.5978652571043</v>
      </c>
      <c r="F39" s="17">
        <f>'D1'!F39*F$2</f>
        <v>0</v>
      </c>
      <c r="G39" s="17">
        <f>'D1'!G39*G$2</f>
        <v>0</v>
      </c>
      <c r="H39" s="17">
        <f>'D1'!H39*H$2</f>
        <v>0</v>
      </c>
      <c r="I39" s="17">
        <f>'D1'!I39*I$2</f>
        <v>0</v>
      </c>
      <c r="J39" s="17">
        <f>'D1'!J39*J$2</f>
        <v>0</v>
      </c>
      <c r="K39" s="17">
        <f>'D1'!K39*K$2</f>
        <v>0</v>
      </c>
      <c r="L39" s="17">
        <f>'D1'!L39*L$2</f>
        <v>0</v>
      </c>
      <c r="M39" s="17">
        <f>'D1'!M39*M$2</f>
        <v>0</v>
      </c>
      <c r="N39" s="17">
        <f>'D1'!N39*N$2</f>
        <v>0</v>
      </c>
      <c r="O39" s="17">
        <f>'D1'!O39*O$2</f>
        <v>0</v>
      </c>
      <c r="P39" s="17">
        <f>'D1'!P39*P$2</f>
        <v>10731350.68445411</v>
      </c>
      <c r="Q39" s="17">
        <f>'D1'!Q39*Q$2</f>
        <v>1906253.706832438</v>
      </c>
      <c r="R39" s="17">
        <f>'D1'!R39*R$2</f>
        <v>23391150.569794547</v>
      </c>
      <c r="S39" s="17">
        <f>'D1'!S39*S$2</f>
        <v>0</v>
      </c>
      <c r="T39" s="17">
        <f>'D1'!T39*T$2</f>
        <v>0</v>
      </c>
      <c r="U39" s="17">
        <f>'D1'!U39*U$2</f>
        <v>0</v>
      </c>
      <c r="V39" s="17">
        <f>'D1'!V39*V$2</f>
        <v>0</v>
      </c>
      <c r="W39" s="17">
        <f>'D1'!W39*W$2</f>
        <v>0</v>
      </c>
      <c r="X39" s="17">
        <f>'D1'!X39*X$2</f>
        <v>4893872.386229538</v>
      </c>
      <c r="Y39" s="17">
        <f>'D1'!Y39*Y$2</f>
        <v>0</v>
      </c>
      <c r="Z39" s="17">
        <f>'D1'!Z39*Z$2</f>
        <v>5956504.816730849</v>
      </c>
      <c r="AA39" s="17">
        <f>'D1'!AA39*AA$2</f>
        <v>0</v>
      </c>
      <c r="AB39" s="17">
        <f>'D1'!AB39*AB$2</f>
        <v>0</v>
      </c>
      <c r="AC39" s="17">
        <f>'D1'!AC39*AC$2</f>
        <v>0</v>
      </c>
      <c r="AD39" s="17">
        <f>'D1'!AD39*AD$2</f>
        <v>0</v>
      </c>
      <c r="AE39" s="17">
        <f>'D1'!AE39*AE$2</f>
        <v>0</v>
      </c>
      <c r="AF39" s="17">
        <f>'D1'!AF39*AF$2</f>
        <v>0</v>
      </c>
      <c r="AG39" s="17">
        <f>'D1'!AG39*AG$2</f>
        <v>0</v>
      </c>
      <c r="AH39" s="17">
        <f>'D1'!AH39*AH$2</f>
        <v>0</v>
      </c>
      <c r="AI39" s="17">
        <f>A!AI38*AI$2</f>
        <v>0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3:256" s="15" customFormat="1" ht="15">
      <c r="C40" s="16" t="s">
        <v>142</v>
      </c>
      <c r="D40" s="14">
        <f>D36+D38+D39</f>
        <v>9550350.192658812</v>
      </c>
      <c r="E40" s="14">
        <f aca="true" t="shared" si="0" ref="E40:AI40">E36+E38+E39</f>
        <v>52846458.145819</v>
      </c>
      <c r="F40" s="14">
        <f t="shared" si="0"/>
        <v>6167202.010852206</v>
      </c>
      <c r="G40" s="14">
        <f t="shared" si="0"/>
        <v>28055882.27974023</v>
      </c>
      <c r="H40" s="14">
        <f t="shared" si="0"/>
        <v>3695836.4214501977</v>
      </c>
      <c r="I40" s="14">
        <f t="shared" si="0"/>
        <v>13282308.920098605</v>
      </c>
      <c r="J40" s="14">
        <f t="shared" si="0"/>
        <v>-13282308.920098605</v>
      </c>
      <c r="K40" s="14">
        <f t="shared" si="0"/>
        <v>2086809.6438055816</v>
      </c>
      <c r="L40" s="14">
        <f t="shared" si="0"/>
        <v>-2086809.6438055823</v>
      </c>
      <c r="M40" s="14">
        <f t="shared" si="0"/>
        <v>6281497.870897035</v>
      </c>
      <c r="N40" s="14">
        <f t="shared" si="0"/>
        <v>22592879.934561748</v>
      </c>
      <c r="O40" s="14">
        <f t="shared" si="0"/>
        <v>39178971.77379221</v>
      </c>
      <c r="P40" s="14">
        <f t="shared" si="0"/>
        <v>20543465.514579147</v>
      </c>
      <c r="Q40" s="14">
        <f t="shared" si="0"/>
        <v>30581132.725598227</v>
      </c>
      <c r="R40" s="14">
        <f t="shared" si="0"/>
        <v>36735269.88315524</v>
      </c>
      <c r="S40" s="14">
        <f t="shared" si="0"/>
        <v>7761088.537452114</v>
      </c>
      <c r="T40" s="14">
        <f t="shared" si="0"/>
        <v>85484.02562800965</v>
      </c>
      <c r="U40" s="14">
        <f t="shared" si="0"/>
        <v>8981096.094289554</v>
      </c>
      <c r="V40" s="14">
        <f t="shared" si="0"/>
        <v>2306954.4427599986</v>
      </c>
      <c r="W40" s="14">
        <f t="shared" si="0"/>
        <v>3500424.4569545262</v>
      </c>
      <c r="X40" s="14">
        <f t="shared" si="0"/>
        <v>12075888.982071139</v>
      </c>
      <c r="Y40" s="14">
        <f t="shared" si="0"/>
        <v>29862226.22009888</v>
      </c>
      <c r="Z40" s="14">
        <f t="shared" si="0"/>
        <v>15081703.49420685</v>
      </c>
      <c r="AA40" s="14">
        <f t="shared" si="0"/>
        <v>4722436.69345</v>
      </c>
      <c r="AB40" s="14">
        <f t="shared" si="0"/>
        <v>122253.13917839999</v>
      </c>
      <c r="AC40" s="14">
        <f t="shared" si="0"/>
        <v>452084.45454545453</v>
      </c>
      <c r="AD40" s="14">
        <f t="shared" si="0"/>
        <v>3555240.000000001</v>
      </c>
      <c r="AE40" s="14">
        <f t="shared" si="0"/>
        <v>3206782.163426742</v>
      </c>
      <c r="AF40" s="14">
        <f t="shared" si="0"/>
        <v>27082.48309634116</v>
      </c>
      <c r="AG40" s="14">
        <f t="shared" si="0"/>
        <v>0</v>
      </c>
      <c r="AH40" s="14">
        <f t="shared" si="0"/>
        <v>0</v>
      </c>
      <c r="AI40" s="14">
        <f t="shared" si="0"/>
        <v>13680215.833899612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4:256" s="15" customFormat="1" ht="15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4:256" s="15" customFormat="1" ht="1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4:256" s="15" customFormat="1" ht="15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4:256" s="15" customFormat="1" ht="15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4:256" s="15" customFormat="1" ht="15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4:256" s="15" customFormat="1" ht="1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4:256" s="15" customFormat="1" ht="15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4:256" s="15" customFormat="1" ht="15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4:256" s="15" customFormat="1" ht="15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4:42" s="15" customFormat="1" ht="15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9"/>
      <c r="AM50" s="19"/>
      <c r="AN50" s="19"/>
      <c r="AP50" s="27"/>
    </row>
    <row r="51" spans="4:42" s="15" customFormat="1" ht="15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9"/>
      <c r="AM51" s="19"/>
      <c r="AN51" s="19"/>
      <c r="AP51" s="27"/>
    </row>
    <row r="52" spans="4:42" s="15" customFormat="1" ht="15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9"/>
      <c r="AM52" s="19"/>
      <c r="AN52" s="19"/>
      <c r="AP52" s="27"/>
    </row>
    <row r="53" spans="4:42" s="15" customFormat="1" ht="15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9"/>
      <c r="AM53" s="19"/>
      <c r="AN53" s="19"/>
      <c r="AP53" s="27"/>
    </row>
    <row r="54" spans="4:42" s="15" customFormat="1" ht="15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9"/>
      <c r="AM54" s="19"/>
      <c r="AN54" s="19"/>
      <c r="AP54" s="27"/>
    </row>
    <row r="55" spans="4:42" s="15" customFormat="1" ht="1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9"/>
      <c r="AM55" s="19"/>
      <c r="AN55" s="19"/>
      <c r="AP55" s="27"/>
    </row>
    <row r="56" spans="4:42" s="15" customFormat="1" ht="15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9"/>
      <c r="AM56" s="19"/>
      <c r="AN56" s="19"/>
      <c r="AP56" s="27"/>
    </row>
    <row r="57" spans="4:42" s="15" customFormat="1" ht="15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9"/>
      <c r="AM57" s="19"/>
      <c r="AN57" s="19"/>
      <c r="AP57" s="27"/>
    </row>
    <row r="58" spans="4:42" s="15" customFormat="1" ht="15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9"/>
      <c r="AM58" s="19"/>
      <c r="AN58" s="19"/>
      <c r="AP58" s="27"/>
    </row>
    <row r="59" spans="4:42" s="15" customFormat="1" ht="15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9"/>
      <c r="AM59" s="19"/>
      <c r="AN59" s="19"/>
      <c r="AP59" s="27"/>
    </row>
    <row r="60" spans="4:42" s="15" customFormat="1" ht="15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9"/>
      <c r="AM60" s="19"/>
      <c r="AN60" s="19"/>
      <c r="AP60" s="27"/>
    </row>
    <row r="61" spans="4:42" s="15" customFormat="1" ht="15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9"/>
      <c r="AM61" s="19"/>
      <c r="AN61" s="19"/>
      <c r="AP61" s="27"/>
    </row>
    <row r="62" spans="4:42" s="15" customFormat="1" ht="15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9"/>
      <c r="AM62" s="19"/>
      <c r="AN62" s="19"/>
      <c r="AP62" s="27"/>
    </row>
    <row r="63" spans="4:42" s="15" customFormat="1" ht="15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9"/>
      <c r="AM63" s="19"/>
      <c r="AN63" s="19"/>
      <c r="AP63" s="27"/>
    </row>
    <row r="64" spans="4:42" s="15" customFormat="1" ht="1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9"/>
      <c r="AM64" s="19"/>
      <c r="AN64" s="19"/>
      <c r="AP64" s="27"/>
    </row>
    <row r="65" spans="4:42" s="15" customFormat="1" ht="15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9"/>
      <c r="AM65" s="19"/>
      <c r="AN65" s="19"/>
      <c r="AP65" s="27"/>
    </row>
    <row r="66" spans="4:42" s="15" customFormat="1" ht="15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9"/>
      <c r="AM66" s="19"/>
      <c r="AN66" s="19"/>
      <c r="AP66" s="27"/>
    </row>
    <row r="67" spans="4:42" s="15" customFormat="1" ht="15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9"/>
      <c r="AM67" s="19"/>
      <c r="AN67" s="19"/>
      <c r="AP67" s="27"/>
    </row>
    <row r="68" spans="4:42" s="15" customFormat="1" ht="15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9"/>
      <c r="AM68" s="19"/>
      <c r="AN68" s="19"/>
      <c r="AP68" s="27"/>
    </row>
    <row r="69" spans="4:42" s="15" customFormat="1" ht="15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9"/>
      <c r="AM69" s="19"/>
      <c r="AN69" s="19"/>
      <c r="AP69" s="27"/>
    </row>
    <row r="70" spans="4:42" s="15" customFormat="1" ht="15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9"/>
      <c r="AM70" s="19"/>
      <c r="AN70" s="19"/>
      <c r="AP70" s="27"/>
    </row>
    <row r="71" spans="4:42" s="15" customFormat="1" ht="15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9"/>
      <c r="AM71" s="19"/>
      <c r="AN71" s="19"/>
      <c r="AP71" s="27"/>
    </row>
    <row r="72" spans="4:42" s="15" customFormat="1" ht="15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9"/>
      <c r="AM72" s="19"/>
      <c r="AN72" s="19"/>
      <c r="AP72" s="27"/>
    </row>
    <row r="73" spans="4:42" s="15" customFormat="1" ht="15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9"/>
      <c r="AM73" s="19"/>
      <c r="AN73" s="19"/>
      <c r="AP73" s="27"/>
    </row>
    <row r="74" spans="4:42" s="15" customFormat="1" ht="15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9"/>
      <c r="AM74" s="19"/>
      <c r="AN74" s="19"/>
      <c r="AP74" s="27"/>
    </row>
    <row r="75" spans="4:42" s="15" customFormat="1" ht="15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9"/>
      <c r="AM75" s="19"/>
      <c r="AN75" s="19"/>
      <c r="AP75" s="27"/>
    </row>
    <row r="76" spans="4:42" s="15" customFormat="1" ht="1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9"/>
      <c r="AM76" s="19"/>
      <c r="AN76" s="19"/>
      <c r="AP76" s="27"/>
    </row>
    <row r="77" spans="4:42" s="15" customFormat="1" ht="1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9"/>
      <c r="AM77" s="19"/>
      <c r="AN77" s="19"/>
      <c r="AP77" s="27"/>
    </row>
    <row r="78" spans="4:42" s="15" customFormat="1" ht="1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9"/>
      <c r="AM78" s="19"/>
      <c r="AN78" s="19"/>
      <c r="AP78" s="27"/>
    </row>
    <row r="79" spans="4:42" s="15" customFormat="1" ht="1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9"/>
      <c r="AM79" s="19"/>
      <c r="AN79" s="19"/>
      <c r="AP79" s="27"/>
    </row>
    <row r="80" spans="4:42" s="15" customFormat="1" ht="1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9"/>
      <c r="AM80" s="19"/>
      <c r="AN80" s="19"/>
      <c r="AP80" s="27"/>
    </row>
    <row r="81" spans="4:42" s="15" customFormat="1" ht="1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9"/>
      <c r="AM81" s="19"/>
      <c r="AN81" s="19"/>
      <c r="AP81" s="27"/>
    </row>
    <row r="82" spans="4:42" s="15" customFormat="1" ht="1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9"/>
      <c r="AM82" s="19"/>
      <c r="AN82" s="19"/>
      <c r="AP82" s="27"/>
    </row>
    <row r="83" spans="4:42" s="15" customFormat="1" ht="15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9"/>
      <c r="AM83" s="19"/>
      <c r="AN83" s="19"/>
      <c r="AP83" s="27"/>
    </row>
    <row r="84" spans="4:42" s="15" customFormat="1" ht="15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9"/>
      <c r="AM84" s="19"/>
      <c r="AN84" s="19"/>
      <c r="AP84" s="27"/>
    </row>
    <row r="85" spans="4:42" s="15" customFormat="1" ht="15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9"/>
      <c r="AM85" s="19"/>
      <c r="AN85" s="19"/>
      <c r="AP85" s="27"/>
    </row>
    <row r="86" spans="4:42" s="15" customFormat="1" ht="15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9"/>
      <c r="AM86" s="19"/>
      <c r="AN86" s="19"/>
      <c r="AP86" s="27"/>
    </row>
    <row r="87" spans="4:42" s="15" customFormat="1" ht="15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9"/>
      <c r="AM87" s="19"/>
      <c r="AN87" s="19"/>
      <c r="AP87" s="27"/>
    </row>
    <row r="88" spans="4:42" s="15" customFormat="1" ht="15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9"/>
      <c r="AM88" s="19"/>
      <c r="AN88" s="19"/>
      <c r="AP88" s="27"/>
    </row>
    <row r="89" spans="4:42" s="15" customFormat="1" ht="15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9"/>
      <c r="AM89" s="19"/>
      <c r="AN89" s="19"/>
      <c r="AP89" s="27"/>
    </row>
    <row r="90" spans="4:42" s="15" customFormat="1" ht="15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9"/>
      <c r="AM90" s="19"/>
      <c r="AN90" s="19"/>
      <c r="AP90" s="27"/>
    </row>
    <row r="91" spans="4:42" s="15" customFormat="1" ht="15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9"/>
      <c r="AM91" s="19"/>
      <c r="AN91" s="19"/>
      <c r="AP91" s="27"/>
    </row>
    <row r="92" spans="4:42" s="15" customFormat="1" ht="15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9"/>
      <c r="AM92" s="19"/>
      <c r="AN92" s="19"/>
      <c r="AP92" s="27"/>
    </row>
    <row r="93" spans="4:42" s="15" customFormat="1" ht="15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9"/>
      <c r="AM93" s="19"/>
      <c r="AN93" s="19"/>
      <c r="AP93" s="27"/>
    </row>
    <row r="94" spans="4:42" s="15" customFormat="1" ht="15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9"/>
      <c r="AM94" s="19"/>
      <c r="AN94" s="19"/>
      <c r="AP94" s="27"/>
    </row>
    <row r="95" spans="4:42" s="15" customFormat="1" ht="15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9"/>
      <c r="AM95" s="19"/>
      <c r="AN95" s="19"/>
      <c r="AP95" s="27"/>
    </row>
    <row r="96" spans="4:42" s="15" customFormat="1" ht="15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9"/>
      <c r="AM96" s="19"/>
      <c r="AN96" s="19"/>
      <c r="AP96" s="27"/>
    </row>
    <row r="97" spans="4:42" s="15" customFormat="1" ht="15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9"/>
      <c r="AM97" s="19"/>
      <c r="AN97" s="19"/>
      <c r="AP97" s="27"/>
    </row>
    <row r="98" spans="4:42" s="15" customFormat="1" ht="15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9"/>
      <c r="AM98" s="19"/>
      <c r="AN98" s="19"/>
      <c r="AP98" s="27"/>
    </row>
    <row r="99" spans="4:42" s="15" customFormat="1" ht="15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9"/>
      <c r="AM99" s="19"/>
      <c r="AN99" s="19"/>
      <c r="AP99" s="27"/>
    </row>
    <row r="100" spans="4:42" s="15" customFormat="1" ht="1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9"/>
      <c r="AM100" s="19"/>
      <c r="AN100" s="19"/>
      <c r="AP100" s="27"/>
    </row>
    <row r="101" spans="4:42" s="15" customFormat="1" ht="1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9"/>
      <c r="AM101" s="19"/>
      <c r="AN101" s="19"/>
      <c r="AP101" s="27"/>
    </row>
    <row r="102" spans="4:42" s="15" customFormat="1" ht="15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9"/>
      <c r="AM102" s="19"/>
      <c r="AN102" s="19"/>
      <c r="AP102" s="27"/>
    </row>
    <row r="103" spans="4:42" s="15" customFormat="1" ht="15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9"/>
      <c r="AM103" s="19"/>
      <c r="AN103" s="19"/>
      <c r="AP103" s="27"/>
    </row>
    <row r="104" spans="4:42" s="15" customFormat="1" ht="15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9"/>
      <c r="AM104" s="19"/>
      <c r="AN104" s="19"/>
      <c r="AP104" s="27"/>
    </row>
    <row r="105" spans="4:42" s="15" customFormat="1" ht="15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9"/>
      <c r="AM105" s="19"/>
      <c r="AN105" s="19"/>
      <c r="AP105" s="27"/>
    </row>
    <row r="106" spans="4:42" s="15" customFormat="1" ht="15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9"/>
      <c r="AM106" s="19"/>
      <c r="AN106" s="19"/>
      <c r="AP106" s="27"/>
    </row>
    <row r="107" spans="4:42" s="15" customFormat="1" ht="15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9"/>
      <c r="AM107" s="19"/>
      <c r="AN107" s="19"/>
      <c r="AP107" s="27"/>
    </row>
    <row r="108" spans="1:40" ht="15">
      <c r="A108" s="15"/>
      <c r="B108" s="15"/>
      <c r="C108" s="15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IV191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625" style="9" customWidth="1"/>
    <col min="4" max="4" width="11.25390625" style="9" bestFit="1" customWidth="1"/>
    <col min="5" max="5" width="21.50390625" style="9" bestFit="1" customWidth="1"/>
    <col min="6" max="6" width="19.375" style="9" bestFit="1" customWidth="1"/>
    <col min="7" max="7" width="22.75390625" style="9" bestFit="1" customWidth="1"/>
    <col min="8" max="8" width="27.50390625" style="9" bestFit="1" customWidth="1"/>
    <col min="9" max="10" width="6.50390625" style="9" bestFit="1" customWidth="1"/>
    <col min="11" max="11" width="21.50390625" style="9" bestFit="1" customWidth="1"/>
    <col min="12" max="12" width="22.75390625" style="9" bestFit="1" customWidth="1"/>
    <col min="13" max="13" width="27.50390625" style="9" bestFit="1" customWidth="1"/>
    <col min="14" max="14" width="6.50390625" style="9" bestFit="1" customWidth="1"/>
    <col min="15" max="15" width="13.50390625" style="9" bestFit="1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6" width="9.00390625" style="9" customWidth="1"/>
    <col min="37" max="37" width="11.375" style="8" bestFit="1" customWidth="1"/>
    <col min="38" max="38" width="9.00390625" style="11" customWidth="1"/>
    <col min="39" max="16384" width="9.00390625" style="9" customWidth="1"/>
  </cols>
  <sheetData>
    <row r="1" spans="1:15" ht="18">
      <c r="A1" s="4" t="s">
        <v>87</v>
      </c>
      <c r="B1" s="5" t="s">
        <v>88</v>
      </c>
      <c r="C1" s="6" t="s">
        <v>89</v>
      </c>
      <c r="D1" s="5" t="s">
        <v>90</v>
      </c>
      <c r="E1" s="5" t="s">
        <v>91</v>
      </c>
      <c r="F1" s="5" t="s">
        <v>92</v>
      </c>
      <c r="G1" s="5" t="s">
        <v>93</v>
      </c>
      <c r="H1" s="5" t="s">
        <v>94</v>
      </c>
      <c r="K1" s="5" t="s">
        <v>91</v>
      </c>
      <c r="L1" s="5" t="s">
        <v>93</v>
      </c>
      <c r="M1" s="5" t="s">
        <v>94</v>
      </c>
      <c r="O1" s="5" t="s">
        <v>95</v>
      </c>
    </row>
    <row r="2" spans="1:40" ht="15">
      <c r="A2" s="5" t="s">
        <v>96</v>
      </c>
      <c r="B2" s="21" t="s">
        <v>97</v>
      </c>
      <c r="C2" s="6" t="s">
        <v>98</v>
      </c>
      <c r="D2" s="25" t="s">
        <v>99</v>
      </c>
      <c r="E2" s="9" t="s">
        <v>100</v>
      </c>
      <c r="F2" s="9" t="s">
        <v>101</v>
      </c>
      <c r="G2" s="9" t="s">
        <v>101</v>
      </c>
      <c r="H2" s="9" t="s">
        <v>101</v>
      </c>
      <c r="K2" s="9" t="s">
        <v>102</v>
      </c>
      <c r="L2" s="9" t="s">
        <v>103</v>
      </c>
      <c r="M2" s="9" t="s">
        <v>103</v>
      </c>
      <c r="O2" s="9">
        <v>4.18605</v>
      </c>
      <c r="AI2" s="11"/>
      <c r="AJ2" s="11"/>
      <c r="AN2" s="11"/>
    </row>
    <row r="3" spans="1:42" s="15" customFormat="1" ht="15">
      <c r="A3" s="12">
        <v>1</v>
      </c>
      <c r="B3" s="15">
        <v>1</v>
      </c>
      <c r="C3" s="13" t="s">
        <v>111</v>
      </c>
      <c r="D3" s="14">
        <v>14369689</v>
      </c>
      <c r="E3" s="14">
        <f>SUM('D1'!D4:AH4)-SUM('D1'!AD4:AE4)</f>
        <v>5735462.020112214</v>
      </c>
      <c r="F3" s="53">
        <f aca="true" t="shared" si="0" ref="F3:F34">E3/D3</f>
        <v>0.3991361274493981</v>
      </c>
      <c r="G3" s="53">
        <v>0.9188118265829129</v>
      </c>
      <c r="H3" s="53">
        <v>0.8294738632031118</v>
      </c>
      <c r="I3" s="14"/>
      <c r="J3" s="14"/>
      <c r="K3" s="14">
        <f aca="true" t="shared" si="1" ref="K3:K38">E3*$O$2*10</f>
        <v>240089307.8929073</v>
      </c>
      <c r="L3" s="48">
        <f>G3*$O$2*10</f>
        <v>38.461922466674025</v>
      </c>
      <c r="M3" s="48">
        <f>H3*$O$2*10</f>
        <v>34.72219065061386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9"/>
      <c r="AM3" s="19"/>
      <c r="AN3" s="19"/>
      <c r="AP3" s="27"/>
    </row>
    <row r="4" spans="1:42" ht="15">
      <c r="A4" s="9">
        <v>2</v>
      </c>
      <c r="B4" s="15">
        <v>2</v>
      </c>
      <c r="C4" s="5" t="s">
        <v>112</v>
      </c>
      <c r="D4" s="17">
        <v>1378652</v>
      </c>
      <c r="E4" s="8">
        <f>SUM('D1'!D5:AH5)-SUM('D1'!AD5:AE5)</f>
        <v>244609.73005842752</v>
      </c>
      <c r="F4" s="41">
        <f t="shared" si="0"/>
        <v>0.17742674007539794</v>
      </c>
      <c r="G4" s="41">
        <v>1.2160195925834067</v>
      </c>
      <c r="H4" s="41">
        <v>1.10976516088337</v>
      </c>
      <c r="I4" s="8"/>
      <c r="J4" s="8"/>
      <c r="K4" s="8">
        <f t="shared" si="1"/>
        <v>10239485.605110804</v>
      </c>
      <c r="L4" s="40">
        <f aca="true" t="shared" si="2" ref="L4:L34">G4*$O$2*10</f>
        <v>50.903188155337695</v>
      </c>
      <c r="M4" s="40">
        <f aca="true" t="shared" si="3" ref="M4:M34">H4*$O$2*10</f>
        <v>46.45532451715831</v>
      </c>
      <c r="N4" s="8"/>
      <c r="O4" s="8"/>
      <c r="P4" s="8"/>
      <c r="Q4" s="8"/>
      <c r="R4" s="8"/>
      <c r="S4" s="8"/>
      <c r="T4" s="8"/>
      <c r="U4" s="8"/>
      <c r="V4" s="8"/>
      <c r="W4" s="8"/>
      <c r="AA4" s="8"/>
      <c r="AB4" s="8"/>
      <c r="AC4" s="8"/>
      <c r="AD4" s="8"/>
      <c r="AE4" s="8"/>
      <c r="AF4" s="8"/>
      <c r="AG4" s="8"/>
      <c r="AH4" s="8"/>
      <c r="AI4" s="8"/>
      <c r="AJ4" s="8"/>
      <c r="AL4" s="18"/>
      <c r="AM4" s="18"/>
      <c r="AN4" s="18"/>
      <c r="AP4" s="26"/>
    </row>
    <row r="5" spans="1:42" ht="15">
      <c r="A5" s="9">
        <v>3</v>
      </c>
      <c r="B5" s="15">
        <v>3</v>
      </c>
      <c r="C5" s="5" t="s">
        <v>113</v>
      </c>
      <c r="D5" s="17">
        <v>38924619</v>
      </c>
      <c r="E5" s="8">
        <f>SUM('D1'!D6:AH6)-SUM('D1'!AD6:AE6)</f>
        <v>5412152.245982016</v>
      </c>
      <c r="F5" s="41">
        <f t="shared" si="0"/>
        <v>0.13904188107742343</v>
      </c>
      <c r="G5" s="41">
        <v>0.7809509609907076</v>
      </c>
      <c r="H5" s="41">
        <v>0.6779954723390611</v>
      </c>
      <c r="I5" s="8"/>
      <c r="J5" s="8"/>
      <c r="K5" s="8">
        <f t="shared" si="1"/>
        <v>226555399.0929302</v>
      </c>
      <c r="L5" s="40">
        <f t="shared" si="2"/>
        <v>32.69099770255151</v>
      </c>
      <c r="M5" s="40">
        <f t="shared" si="3"/>
        <v>28.381229469849266</v>
      </c>
      <c r="N5" s="8"/>
      <c r="O5" s="8"/>
      <c r="P5" s="8"/>
      <c r="Q5" s="8"/>
      <c r="R5" s="8"/>
      <c r="S5" s="8"/>
      <c r="T5" s="8"/>
      <c r="U5" s="8"/>
      <c r="V5" s="8"/>
      <c r="W5" s="8"/>
      <c r="AA5" s="8"/>
      <c r="AB5" s="8"/>
      <c r="AC5" s="8"/>
      <c r="AD5" s="8"/>
      <c r="AE5" s="8"/>
      <c r="AF5" s="8"/>
      <c r="AG5" s="8"/>
      <c r="AH5" s="8"/>
      <c r="AI5" s="8"/>
      <c r="AJ5" s="8"/>
      <c r="AL5" s="18"/>
      <c r="AM5" s="18"/>
      <c r="AN5" s="18"/>
      <c r="AP5" s="26"/>
    </row>
    <row r="6" spans="1:42" ht="15">
      <c r="A6" s="9">
        <v>4</v>
      </c>
      <c r="B6" s="15">
        <v>4</v>
      </c>
      <c r="C6" s="5" t="s">
        <v>114</v>
      </c>
      <c r="D6" s="17">
        <v>7093605</v>
      </c>
      <c r="E6" s="8">
        <f>SUM('D1'!D7:AH7)-SUM('D1'!AD7:AE7)</f>
        <v>1248219.4264121798</v>
      </c>
      <c r="F6" s="41">
        <f t="shared" si="0"/>
        <v>0.17596404457425807</v>
      </c>
      <c r="G6" s="41">
        <v>0.9189494472336477</v>
      </c>
      <c r="H6" s="41">
        <v>0.7437160459352662</v>
      </c>
      <c r="I6" s="8"/>
      <c r="J6" s="8"/>
      <c r="K6" s="8">
        <f t="shared" si="1"/>
        <v>52251089.29932705</v>
      </c>
      <c r="L6" s="40">
        <f t="shared" si="2"/>
        <v>38.46768333592411</v>
      </c>
      <c r="M6" s="40">
        <f t="shared" si="3"/>
        <v>31.13232554087321</v>
      </c>
      <c r="N6" s="8"/>
      <c r="O6" s="8"/>
      <c r="P6" s="8"/>
      <c r="Q6" s="8"/>
      <c r="R6" s="8"/>
      <c r="S6" s="8"/>
      <c r="T6" s="8"/>
      <c r="U6" s="8"/>
      <c r="V6" s="8"/>
      <c r="W6" s="8"/>
      <c r="AA6" s="8"/>
      <c r="AB6" s="8"/>
      <c r="AC6" s="8"/>
      <c r="AD6" s="8"/>
      <c r="AE6" s="8"/>
      <c r="AF6" s="8"/>
      <c r="AG6" s="8"/>
      <c r="AH6" s="8"/>
      <c r="AI6" s="8"/>
      <c r="AJ6" s="8"/>
      <c r="AL6" s="18"/>
      <c r="AM6" s="18"/>
      <c r="AN6" s="18"/>
      <c r="AP6" s="26"/>
    </row>
    <row r="7" spans="1:42" ht="15">
      <c r="A7" s="9">
        <v>5</v>
      </c>
      <c r="B7" s="15">
        <v>5</v>
      </c>
      <c r="C7" s="5" t="s">
        <v>115</v>
      </c>
      <c r="D7" s="17">
        <v>14861895</v>
      </c>
      <c r="E7" s="8">
        <f>SUM('D1'!D8:AH8)-SUM('D1'!AD8:AE8)</f>
        <v>10814367.194895366</v>
      </c>
      <c r="F7" s="41">
        <f t="shared" si="0"/>
        <v>0.7276573542536376</v>
      </c>
      <c r="G7" s="41">
        <v>1.9215520954176644</v>
      </c>
      <c r="H7" s="41">
        <v>1.7600080405247989</v>
      </c>
      <c r="I7" s="8"/>
      <c r="J7" s="8"/>
      <c r="K7" s="8">
        <f t="shared" si="1"/>
        <v>452694817.96191746</v>
      </c>
      <c r="L7" s="40">
        <f t="shared" si="2"/>
        <v>80.43713149023114</v>
      </c>
      <c r="M7" s="40">
        <f t="shared" si="3"/>
        <v>73.67481658038834</v>
      </c>
      <c r="N7" s="8"/>
      <c r="O7" s="8"/>
      <c r="P7" s="8"/>
      <c r="Q7" s="8"/>
      <c r="R7" s="8"/>
      <c r="S7" s="8"/>
      <c r="T7" s="8"/>
      <c r="U7" s="8"/>
      <c r="V7" s="8"/>
      <c r="W7" s="8"/>
      <c r="AA7" s="8"/>
      <c r="AB7" s="8"/>
      <c r="AC7" s="8"/>
      <c r="AD7" s="8"/>
      <c r="AE7" s="8"/>
      <c r="AF7" s="8"/>
      <c r="AG7" s="8"/>
      <c r="AH7" s="8"/>
      <c r="AI7" s="8"/>
      <c r="AJ7" s="8"/>
      <c r="AL7" s="18"/>
      <c r="AM7" s="18"/>
      <c r="AN7" s="18"/>
      <c r="AP7" s="26"/>
    </row>
    <row r="8" spans="1:42" ht="15">
      <c r="A8" s="9">
        <v>6</v>
      </c>
      <c r="B8" s="15">
        <v>6</v>
      </c>
      <c r="C8" s="5" t="s">
        <v>116</v>
      </c>
      <c r="D8" s="17">
        <v>26102452</v>
      </c>
      <c r="E8" s="8">
        <f>SUM('D1'!D9:AH9)-SUM('D1'!AD9:AE9)</f>
        <v>18328943.215889767</v>
      </c>
      <c r="F8" s="41">
        <f t="shared" si="0"/>
        <v>0.7021923923426722</v>
      </c>
      <c r="G8" s="41">
        <v>1.9965566959471648</v>
      </c>
      <c r="H8" s="41">
        <v>1.8130780934956183</v>
      </c>
      <c r="I8" s="8"/>
      <c r="J8" s="8"/>
      <c r="K8" s="8">
        <f t="shared" si="1"/>
        <v>767258727.4887536</v>
      </c>
      <c r="L8" s="40">
        <f t="shared" si="2"/>
        <v>83.5768615706963</v>
      </c>
      <c r="M8" s="40">
        <f t="shared" si="3"/>
        <v>75.89635553277333</v>
      </c>
      <c r="N8" s="8"/>
      <c r="O8" s="8"/>
      <c r="P8" s="8"/>
      <c r="Q8" s="8"/>
      <c r="R8" s="8"/>
      <c r="S8" s="8"/>
      <c r="T8" s="8"/>
      <c r="U8" s="8"/>
      <c r="V8" s="8"/>
      <c r="W8" s="8"/>
      <c r="AA8" s="8"/>
      <c r="AB8" s="8"/>
      <c r="AC8" s="8"/>
      <c r="AD8" s="8"/>
      <c r="AE8" s="8"/>
      <c r="AF8" s="8"/>
      <c r="AG8" s="8"/>
      <c r="AH8" s="8"/>
      <c r="AI8" s="8"/>
      <c r="AJ8" s="8"/>
      <c r="AL8" s="18"/>
      <c r="AM8" s="18"/>
      <c r="AN8" s="18"/>
      <c r="AP8" s="26"/>
    </row>
    <row r="9" spans="1:42" ht="15">
      <c r="A9" s="9">
        <v>7</v>
      </c>
      <c r="B9" s="15">
        <v>7</v>
      </c>
      <c r="C9" s="5" t="s">
        <v>117</v>
      </c>
      <c r="D9" s="17">
        <v>12983407</v>
      </c>
      <c r="E9" s="8">
        <f>SUM('D1'!D10:AH10)-SUM('D1'!AD10:AE10)</f>
        <v>17227077.92489853</v>
      </c>
      <c r="F9" s="41">
        <f t="shared" si="0"/>
        <v>1.3268534156634335</v>
      </c>
      <c r="G9" s="41">
        <v>2.162165855744441</v>
      </c>
      <c r="H9" s="41">
        <v>1.6379121578546647</v>
      </c>
      <c r="I9" s="8"/>
      <c r="J9" s="8"/>
      <c r="K9" s="8">
        <f t="shared" si="1"/>
        <v>721134095.4752148</v>
      </c>
      <c r="L9" s="40">
        <f t="shared" si="2"/>
        <v>90.50934380439017</v>
      </c>
      <c r="M9" s="40">
        <f t="shared" si="3"/>
        <v>68.56382188387519</v>
      </c>
      <c r="N9" s="8"/>
      <c r="O9" s="8"/>
      <c r="P9" s="8"/>
      <c r="Q9" s="8"/>
      <c r="R9" s="8"/>
      <c r="S9" s="8"/>
      <c r="T9" s="8"/>
      <c r="U9" s="8"/>
      <c r="V9" s="8"/>
      <c r="W9" s="8"/>
      <c r="AA9" s="8"/>
      <c r="AB9" s="8"/>
      <c r="AC9" s="8"/>
      <c r="AD9" s="8"/>
      <c r="AE9" s="8"/>
      <c r="AF9" s="8"/>
      <c r="AG9" s="8"/>
      <c r="AH9" s="8"/>
      <c r="AI9" s="8"/>
      <c r="AJ9" s="8"/>
      <c r="AL9" s="18"/>
      <c r="AM9" s="18"/>
      <c r="AN9" s="18"/>
      <c r="AP9" s="26"/>
    </row>
    <row r="10" spans="1:42" ht="15">
      <c r="A10" s="9">
        <v>8</v>
      </c>
      <c r="B10" s="15">
        <v>8</v>
      </c>
      <c r="C10" s="5" t="s">
        <v>118</v>
      </c>
      <c r="D10" s="17">
        <v>8369081</v>
      </c>
      <c r="E10" s="8">
        <f>SUM('D1'!D11:AH11)-SUM('D1'!AD11:AE11)</f>
        <v>9303903.247352162</v>
      </c>
      <c r="F10" s="41">
        <f t="shared" si="0"/>
        <v>1.1116995100599651</v>
      </c>
      <c r="G10" s="41">
        <v>2.1815116099135023</v>
      </c>
      <c r="H10" s="41">
        <v>2.0111743663612383</v>
      </c>
      <c r="I10" s="8"/>
      <c r="J10" s="8"/>
      <c r="K10" s="8">
        <f t="shared" si="1"/>
        <v>389466041.88578516</v>
      </c>
      <c r="L10" s="40">
        <f t="shared" si="2"/>
        <v>91.31916674678416</v>
      </c>
      <c r="M10" s="40">
        <f t="shared" si="3"/>
        <v>84.18876456306461</v>
      </c>
      <c r="N10" s="8"/>
      <c r="O10" s="8"/>
      <c r="P10" s="8"/>
      <c r="Q10" s="8"/>
      <c r="R10" s="8"/>
      <c r="S10" s="8"/>
      <c r="T10" s="8"/>
      <c r="U10" s="8"/>
      <c r="V10" s="8"/>
      <c r="W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L10" s="18"/>
      <c r="AM10" s="18"/>
      <c r="AN10" s="18"/>
      <c r="AP10" s="26"/>
    </row>
    <row r="11" spans="1:42" ht="15">
      <c r="A11" s="9">
        <v>9</v>
      </c>
      <c r="B11" s="15">
        <v>9</v>
      </c>
      <c r="C11" s="5" t="s">
        <v>119</v>
      </c>
      <c r="D11" s="17">
        <v>17159538</v>
      </c>
      <c r="E11" s="8">
        <f>SUM('D1'!D12:AH12)-SUM('D1'!AD12:AE12)</f>
        <v>40321732.12564174</v>
      </c>
      <c r="F11" s="41">
        <f t="shared" si="0"/>
        <v>2.3498145536110435</v>
      </c>
      <c r="G11" s="41">
        <v>5.452527407305934</v>
      </c>
      <c r="H11" s="41">
        <v>5.198419955780038</v>
      </c>
      <c r="I11" s="8"/>
      <c r="J11" s="8"/>
      <c r="K11" s="8">
        <f t="shared" si="1"/>
        <v>1687887867.645426</v>
      </c>
      <c r="L11" s="40">
        <f t="shared" si="2"/>
        <v>228.24552353353002</v>
      </c>
      <c r="M11" s="40">
        <f t="shared" si="3"/>
        <v>217.60845855893027</v>
      </c>
      <c r="N11" s="8"/>
      <c r="O11" s="8"/>
      <c r="P11" s="8"/>
      <c r="Q11" s="8"/>
      <c r="R11" s="8"/>
      <c r="S11" s="8"/>
      <c r="T11" s="8"/>
      <c r="U11" s="8"/>
      <c r="V11" s="8"/>
      <c r="W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L11" s="18"/>
      <c r="AM11" s="18"/>
      <c r="AN11" s="18"/>
      <c r="AP11" s="26"/>
    </row>
    <row r="12" spans="1:42" ht="15">
      <c r="A12" s="9">
        <v>10</v>
      </c>
      <c r="B12" s="15">
        <v>10</v>
      </c>
      <c r="C12" s="5" t="s">
        <v>120</v>
      </c>
      <c r="D12" s="17">
        <v>6137764</v>
      </c>
      <c r="E12" s="8">
        <f>SUM('D1'!D13:AH13)-SUM('D1'!AD13:AE13)</f>
        <v>1835295.4953921558</v>
      </c>
      <c r="F12" s="41">
        <f t="shared" si="0"/>
        <v>0.29901695395785105</v>
      </c>
      <c r="G12" s="41">
        <v>1.3935676692447176</v>
      </c>
      <c r="H12" s="41">
        <v>1.1077804950590748</v>
      </c>
      <c r="I12" s="8"/>
      <c r="J12" s="8"/>
      <c r="K12" s="8">
        <f t="shared" si="1"/>
        <v>76826387.08486333</v>
      </c>
      <c r="L12" s="40">
        <f t="shared" si="2"/>
        <v>58.3354394184185</v>
      </c>
      <c r="M12" s="40">
        <f t="shared" si="3"/>
        <v>46.3722454134204</v>
      </c>
      <c r="N12" s="8"/>
      <c r="O12" s="8"/>
      <c r="P12" s="8"/>
      <c r="Q12" s="8"/>
      <c r="R12" s="8"/>
      <c r="S12" s="8"/>
      <c r="T12" s="8"/>
      <c r="U12" s="8"/>
      <c r="V12" s="8"/>
      <c r="W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L12" s="18"/>
      <c r="AM12" s="18"/>
      <c r="AN12" s="18"/>
      <c r="AP12" s="26"/>
    </row>
    <row r="13" spans="1:42" ht="15">
      <c r="A13" s="15">
        <v>11</v>
      </c>
      <c r="B13" s="15">
        <v>11</v>
      </c>
      <c r="C13" s="16" t="s">
        <v>121</v>
      </c>
      <c r="D13" s="17">
        <v>13452388</v>
      </c>
      <c r="E13" s="8">
        <f>SUM('D1'!D14:AH14)-SUM('D1'!AD14:AE14)</f>
        <v>2002570.8597111723</v>
      </c>
      <c r="F13" s="41">
        <f t="shared" si="0"/>
        <v>0.14886359653848613</v>
      </c>
      <c r="G13" s="41">
        <v>1.639312959638493</v>
      </c>
      <c r="H13" s="41">
        <v>1.4942849308380226</v>
      </c>
      <c r="I13" s="8"/>
      <c r="J13" s="8"/>
      <c r="K13" s="8">
        <f t="shared" si="1"/>
        <v>83828617.47293952</v>
      </c>
      <c r="L13" s="40">
        <f t="shared" si="2"/>
        <v>68.62246014694713</v>
      </c>
      <c r="M13" s="40">
        <f t="shared" si="3"/>
        <v>62.55151434734504</v>
      </c>
      <c r="N13" s="8"/>
      <c r="O13" s="8"/>
      <c r="P13" s="8"/>
      <c r="Q13" s="8"/>
      <c r="R13" s="8"/>
      <c r="S13" s="8"/>
      <c r="T13" s="8"/>
      <c r="U13" s="8"/>
      <c r="V13" s="8"/>
      <c r="W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L13" s="18"/>
      <c r="AM13" s="18"/>
      <c r="AN13" s="18"/>
      <c r="AP13" s="26"/>
    </row>
    <row r="14" spans="1:42" ht="15">
      <c r="A14" s="15">
        <v>12</v>
      </c>
      <c r="B14" s="15">
        <v>12</v>
      </c>
      <c r="C14" s="16" t="s">
        <v>122</v>
      </c>
      <c r="D14" s="17">
        <v>28586673</v>
      </c>
      <c r="E14" s="8">
        <f>SUM('D1'!D15:AH15)-SUM('D1'!AD15:AE15)</f>
        <v>1440680.386114764</v>
      </c>
      <c r="F14" s="41">
        <f t="shared" si="0"/>
        <v>0.05039692398324086</v>
      </c>
      <c r="G14" s="41">
        <v>0.9861731778400084</v>
      </c>
      <c r="H14" s="41">
        <v>0.8623301141915214</v>
      </c>
      <c r="I14" s="8"/>
      <c r="J14" s="8"/>
      <c r="K14" s="8">
        <f t="shared" si="1"/>
        <v>60307601.30295708</v>
      </c>
      <c r="L14" s="40">
        <f t="shared" si="2"/>
        <v>41.28170231097167</v>
      </c>
      <c r="M14" s="40">
        <f t="shared" si="3"/>
        <v>36.09756974511418</v>
      </c>
      <c r="N14" s="8"/>
      <c r="O14" s="8"/>
      <c r="P14" s="8"/>
      <c r="Q14" s="8"/>
      <c r="R14" s="8"/>
      <c r="S14" s="8"/>
      <c r="T14" s="8"/>
      <c r="U14" s="8"/>
      <c r="V14" s="8"/>
      <c r="W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L14" s="18"/>
      <c r="AM14" s="18"/>
      <c r="AN14" s="18"/>
      <c r="AP14" s="26"/>
    </row>
    <row r="15" spans="1:42" ht="15">
      <c r="A15" s="15">
        <v>13</v>
      </c>
      <c r="B15" s="15">
        <v>13</v>
      </c>
      <c r="C15" s="16" t="s">
        <v>123</v>
      </c>
      <c r="D15" s="17">
        <v>53402802</v>
      </c>
      <c r="E15" s="8">
        <f>SUM('D1'!D16:AH16)-SUM('D1'!AD16:AE16)</f>
        <v>2261925.6153324256</v>
      </c>
      <c r="F15" s="41">
        <f t="shared" si="0"/>
        <v>0.0423559350936759</v>
      </c>
      <c r="G15" s="41">
        <v>0.7505746277914205</v>
      </c>
      <c r="H15" s="41">
        <v>0.6130673943480126</v>
      </c>
      <c r="I15" s="8"/>
      <c r="J15" s="8"/>
      <c r="K15" s="8">
        <f t="shared" si="1"/>
        <v>94685337.22062299</v>
      </c>
      <c r="L15" s="40">
        <f t="shared" si="2"/>
        <v>31.419429206662755</v>
      </c>
      <c r="M15" s="40">
        <f t="shared" si="3"/>
        <v>25.66330766110498</v>
      </c>
      <c r="N15" s="8"/>
      <c r="O15" s="8"/>
      <c r="P15" s="8"/>
      <c r="Q15" s="8"/>
      <c r="R15" s="8"/>
      <c r="S15" s="8"/>
      <c r="T15" s="8"/>
      <c r="U15" s="8"/>
      <c r="V15" s="8"/>
      <c r="W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L15" s="18"/>
      <c r="AM15" s="18"/>
      <c r="AN15" s="18"/>
      <c r="AP15" s="26"/>
    </row>
    <row r="16" spans="1:42" ht="15">
      <c r="A16" s="15">
        <v>14</v>
      </c>
      <c r="B16" s="15">
        <v>14</v>
      </c>
      <c r="C16" s="16" t="s">
        <v>124</v>
      </c>
      <c r="D16" s="17">
        <v>42667472</v>
      </c>
      <c r="E16" s="8">
        <f>SUM('D1'!D17:AH17)-SUM('D1'!AD17:AE17)</f>
        <v>2538416.305805973</v>
      </c>
      <c r="F16" s="41">
        <f t="shared" si="0"/>
        <v>0.059493009236778145</v>
      </c>
      <c r="G16" s="41">
        <v>1.0937756630459203</v>
      </c>
      <c r="H16" s="41">
        <v>0.9308556143443388</v>
      </c>
      <c r="I16" s="8"/>
      <c r="J16" s="8"/>
      <c r="K16" s="8">
        <f t="shared" si="1"/>
        <v>106259375.76919092</v>
      </c>
      <c r="L16" s="40">
        <f t="shared" si="2"/>
        <v>45.78599614293375</v>
      </c>
      <c r="M16" s="40">
        <f t="shared" si="3"/>
        <v>38.96608144426119</v>
      </c>
      <c r="N16" s="8"/>
      <c r="O16" s="8"/>
      <c r="P16" s="8"/>
      <c r="Q16" s="8"/>
      <c r="R16" s="8"/>
      <c r="S16" s="8"/>
      <c r="T16" s="8"/>
      <c r="U16" s="8"/>
      <c r="V16" s="8"/>
      <c r="W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L16" s="18"/>
      <c r="AM16" s="18"/>
      <c r="AN16" s="18"/>
      <c r="AP16" s="26"/>
    </row>
    <row r="17" spans="1:42" ht="15">
      <c r="A17" s="15">
        <v>15</v>
      </c>
      <c r="B17" s="15">
        <v>15</v>
      </c>
      <c r="C17" s="16" t="s">
        <v>125</v>
      </c>
      <c r="D17" s="8">
        <v>3938934</v>
      </c>
      <c r="E17" s="8">
        <f>SUM('D1'!D18:AH18)-SUM('D1'!AD18:AE18)</f>
        <v>206052.3990078189</v>
      </c>
      <c r="F17" s="41">
        <f t="shared" si="0"/>
        <v>0.052311716573016684</v>
      </c>
      <c r="G17" s="41">
        <v>0.6783926502802247</v>
      </c>
      <c r="H17" s="41">
        <v>0.5678796481200555</v>
      </c>
      <c r="I17" s="8"/>
      <c r="J17" s="8"/>
      <c r="K17" s="8">
        <f t="shared" si="1"/>
        <v>8625456.448666804</v>
      </c>
      <c r="L17" s="40">
        <f t="shared" si="2"/>
        <v>28.397855537055342</v>
      </c>
      <c r="M17" s="40">
        <f t="shared" si="3"/>
        <v>23.771726010129584</v>
      </c>
      <c r="N17" s="8"/>
      <c r="O17" s="8"/>
      <c r="P17" s="8"/>
      <c r="Q17" s="8"/>
      <c r="R17" s="8"/>
      <c r="S17" s="8"/>
      <c r="T17" s="8"/>
      <c r="U17" s="8"/>
      <c r="V17" s="8"/>
      <c r="W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L17" s="18"/>
      <c r="AM17" s="18"/>
      <c r="AN17" s="18"/>
      <c r="AP17" s="26"/>
    </row>
    <row r="18" spans="1:42" ht="15">
      <c r="A18" s="15">
        <v>16</v>
      </c>
      <c r="B18" s="15">
        <v>16</v>
      </c>
      <c r="C18" s="16" t="s">
        <v>108</v>
      </c>
      <c r="D18" s="8">
        <v>32638428</v>
      </c>
      <c r="E18" s="8">
        <f>SUM('D1'!D19:AH19)-SUM('D1'!AD19:AE19)</f>
        <v>3060605.388307172</v>
      </c>
      <c r="F18" s="41">
        <f t="shared" si="0"/>
        <v>0.09377306371211175</v>
      </c>
      <c r="G18" s="41">
        <v>0.9996361530281069</v>
      </c>
      <c r="H18" s="41">
        <v>0.8526102797076973</v>
      </c>
      <c r="I18" s="8"/>
      <c r="J18" s="8"/>
      <c r="K18" s="8">
        <f t="shared" si="1"/>
        <v>128118471.85723236</v>
      </c>
      <c r="L18" s="40">
        <f t="shared" si="2"/>
        <v>41.84526918383307</v>
      </c>
      <c r="M18" s="40">
        <f t="shared" si="3"/>
        <v>35.69069261370406</v>
      </c>
      <c r="N18" s="8"/>
      <c r="O18" s="8"/>
      <c r="P18" s="8"/>
      <c r="Q18" s="8"/>
      <c r="R18" s="8"/>
      <c r="S18" s="8"/>
      <c r="T18" s="8"/>
      <c r="U18" s="8"/>
      <c r="V18" s="8"/>
      <c r="W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L18" s="18"/>
      <c r="AM18" s="18"/>
      <c r="AN18" s="18"/>
      <c r="AP18" s="26"/>
    </row>
    <row r="19" spans="1:42" ht="15">
      <c r="A19" s="15">
        <v>17</v>
      </c>
      <c r="B19" s="15">
        <v>17</v>
      </c>
      <c r="C19" s="16" t="s">
        <v>126</v>
      </c>
      <c r="D19" s="8">
        <v>77310529</v>
      </c>
      <c r="E19" s="8">
        <f>SUM('D1'!D20:AH20)-SUM('D1'!AD20:AE20)</f>
        <v>4823188.357152952</v>
      </c>
      <c r="F19" s="41">
        <f t="shared" si="0"/>
        <v>0.06238721193012341</v>
      </c>
      <c r="G19" s="41">
        <v>0.8439600590223203</v>
      </c>
      <c r="H19" s="41">
        <v>0.7322974551851755</v>
      </c>
      <c r="I19" s="8"/>
      <c r="J19" s="8"/>
      <c r="K19" s="8">
        <f t="shared" si="1"/>
        <v>201901076.22460112</v>
      </c>
      <c r="L19" s="40">
        <f t="shared" si="2"/>
        <v>35.32859005070384</v>
      </c>
      <c r="M19" s="40">
        <f t="shared" si="3"/>
        <v>30.65433762277904</v>
      </c>
      <c r="N19" s="8"/>
      <c r="O19" s="8"/>
      <c r="P19" s="8"/>
      <c r="Q19" s="8"/>
      <c r="R19" s="8"/>
      <c r="S19" s="8"/>
      <c r="T19" s="8"/>
      <c r="U19" s="8"/>
      <c r="V19" s="8"/>
      <c r="W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L19" s="18"/>
      <c r="AM19" s="18"/>
      <c r="AN19" s="18"/>
      <c r="AP19" s="26"/>
    </row>
    <row r="20" spans="1:42" ht="15">
      <c r="A20" s="15">
        <v>18</v>
      </c>
      <c r="B20" s="15">
        <v>18</v>
      </c>
      <c r="C20" s="16" t="s">
        <v>127</v>
      </c>
      <c r="D20" s="8">
        <v>19288195</v>
      </c>
      <c r="E20" s="8">
        <f>SUM('D1'!D21:AH21)-SUM('D1'!AD21:AE21)</f>
        <v>166018071.40606248</v>
      </c>
      <c r="F20" s="41">
        <f t="shared" si="0"/>
        <v>8.607237297531599</v>
      </c>
      <c r="G20" s="41">
        <v>9.321434277690358</v>
      </c>
      <c r="H20" s="41">
        <v>9.153435001146702</v>
      </c>
      <c r="I20" s="8"/>
      <c r="J20" s="8"/>
      <c r="K20" s="8">
        <f t="shared" si="1"/>
        <v>6949599478.093479</v>
      </c>
      <c r="L20" s="40">
        <f t="shared" si="2"/>
        <v>390.1998995812572</v>
      </c>
      <c r="M20" s="40">
        <f t="shared" si="3"/>
        <v>383.1673658655015</v>
      </c>
      <c r="N20" s="8"/>
      <c r="O20" s="8"/>
      <c r="P20" s="8"/>
      <c r="Q20" s="8"/>
      <c r="R20" s="8"/>
      <c r="S20" s="8"/>
      <c r="T20" s="8"/>
      <c r="U20" s="8"/>
      <c r="V20" s="8"/>
      <c r="W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L20" s="18"/>
      <c r="AM20" s="18"/>
      <c r="AN20" s="18"/>
      <c r="AP20" s="26"/>
    </row>
    <row r="21" spans="1:42" ht="15">
      <c r="A21" s="15">
        <v>19</v>
      </c>
      <c r="B21" s="15">
        <v>19</v>
      </c>
      <c r="C21" s="16" t="s">
        <v>128</v>
      </c>
      <c r="D21" s="8">
        <v>7716175</v>
      </c>
      <c r="E21" s="8">
        <f>SUM('D1'!D22:AH22)-SUM('D1'!AD22:AE22)</f>
        <v>2364504.8755877335</v>
      </c>
      <c r="F21" s="41">
        <f t="shared" si="0"/>
        <v>0.3064348431169243</v>
      </c>
      <c r="G21" s="41">
        <v>1.0929931700538214</v>
      </c>
      <c r="H21" s="41">
        <v>1.0408035422130424</v>
      </c>
      <c r="I21" s="8"/>
      <c r="J21" s="8"/>
      <c r="K21" s="8">
        <f t="shared" si="1"/>
        <v>98979356.3445403</v>
      </c>
      <c r="L21" s="40">
        <f t="shared" si="2"/>
        <v>45.75324059503799</v>
      </c>
      <c r="M21" s="40">
        <f t="shared" si="3"/>
        <v>43.56855667880906</v>
      </c>
      <c r="N21" s="8"/>
      <c r="O21" s="8"/>
      <c r="P21" s="8"/>
      <c r="Q21" s="8"/>
      <c r="R21" s="8"/>
      <c r="S21" s="8"/>
      <c r="T21" s="8"/>
      <c r="U21" s="8"/>
      <c r="V21" s="8"/>
      <c r="W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L21" s="18"/>
      <c r="AM21" s="18"/>
      <c r="AN21" s="18"/>
      <c r="AP21" s="26"/>
    </row>
    <row r="22" spans="1:42" ht="15">
      <c r="A22" s="15">
        <v>20</v>
      </c>
      <c r="B22" s="15">
        <v>20</v>
      </c>
      <c r="C22" s="16" t="s">
        <v>129</v>
      </c>
      <c r="D22" s="8">
        <v>96947625</v>
      </c>
      <c r="E22" s="8">
        <f>SUM('D1'!D23:AH23)-SUM('D1'!AD23:AE23)</f>
        <v>4536074.471665101</v>
      </c>
      <c r="F22" s="41">
        <f t="shared" si="0"/>
        <v>0.04678891795095652</v>
      </c>
      <c r="G22" s="41">
        <v>0.35320892443106966</v>
      </c>
      <c r="H22" s="41">
        <v>0.32191040423906836</v>
      </c>
      <c r="I22" s="8"/>
      <c r="J22" s="8"/>
      <c r="K22" s="8">
        <f t="shared" si="1"/>
        <v>189882345.42113695</v>
      </c>
      <c r="L22" s="40">
        <f t="shared" si="2"/>
        <v>14.78550218114679</v>
      </c>
      <c r="M22" s="40">
        <f t="shared" si="3"/>
        <v>13.475330476649521</v>
      </c>
      <c r="N22" s="8"/>
      <c r="O22" s="8"/>
      <c r="P22" s="8"/>
      <c r="Q22" s="8"/>
      <c r="R22" s="8"/>
      <c r="S22" s="8"/>
      <c r="T22" s="8"/>
      <c r="U22" s="8"/>
      <c r="V22" s="8"/>
      <c r="W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L22" s="18"/>
      <c r="AM22" s="18"/>
      <c r="AN22" s="18"/>
      <c r="AP22" s="26"/>
    </row>
    <row r="23" spans="1:42" ht="15">
      <c r="A23" s="15">
        <v>21</v>
      </c>
      <c r="B23" s="15">
        <v>21</v>
      </c>
      <c r="C23" s="16" t="s">
        <v>130</v>
      </c>
      <c r="D23" s="8">
        <v>38149484</v>
      </c>
      <c r="E23" s="8">
        <f>SUM('D1'!D24:AH24)-SUM('D1'!AD24:AE24)</f>
        <v>417468.35734317556</v>
      </c>
      <c r="F23" s="41">
        <f t="shared" si="0"/>
        <v>0.010942962094668844</v>
      </c>
      <c r="G23" s="41">
        <v>0.2073182823198296</v>
      </c>
      <c r="H23" s="41">
        <v>0.18215982000250203</v>
      </c>
      <c r="I23" s="8"/>
      <c r="J23" s="8"/>
      <c r="K23" s="8">
        <f t="shared" si="1"/>
        <v>17475434.172564</v>
      </c>
      <c r="L23" s="40">
        <f t="shared" si="2"/>
        <v>8.678446957049227</v>
      </c>
      <c r="M23" s="40">
        <f t="shared" si="3"/>
        <v>7.625301145214736</v>
      </c>
      <c r="N23" s="8"/>
      <c r="O23" s="8"/>
      <c r="P23" s="8"/>
      <c r="Q23" s="8"/>
      <c r="R23" s="8"/>
      <c r="S23" s="8"/>
      <c r="T23" s="8"/>
      <c r="U23" s="8"/>
      <c r="V23" s="8"/>
      <c r="W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L23" s="18"/>
      <c r="AM23" s="18"/>
      <c r="AN23" s="18"/>
      <c r="AP23" s="26"/>
    </row>
    <row r="24" spans="1:42" ht="15">
      <c r="A24" s="15">
        <v>22</v>
      </c>
      <c r="B24" s="15">
        <v>22</v>
      </c>
      <c r="C24" s="16" t="s">
        <v>131</v>
      </c>
      <c r="D24" s="8">
        <v>65852662</v>
      </c>
      <c r="E24" s="8">
        <f>SUM('D1'!D25:AH25)-SUM('D1'!AD25:AE25)</f>
        <v>1150879.5473564053</v>
      </c>
      <c r="F24" s="41">
        <f t="shared" si="0"/>
        <v>0.017476583518467412</v>
      </c>
      <c r="G24" s="41">
        <v>0.11360858131810987</v>
      </c>
      <c r="H24" s="41">
        <v>0.10350584592224778</v>
      </c>
      <c r="I24" s="8"/>
      <c r="J24" s="8"/>
      <c r="K24" s="8">
        <f t="shared" si="1"/>
        <v>48176393.2921128</v>
      </c>
      <c r="L24" s="40">
        <f t="shared" si="2"/>
        <v>4.755712018266738</v>
      </c>
      <c r="M24" s="40">
        <f t="shared" si="3"/>
        <v>4.332806463228253</v>
      </c>
      <c r="N24" s="8"/>
      <c r="O24" s="8"/>
      <c r="P24" s="8"/>
      <c r="Q24" s="8"/>
      <c r="R24" s="8"/>
      <c r="S24" s="8"/>
      <c r="T24" s="8"/>
      <c r="U24" s="8"/>
      <c r="V24" s="8"/>
      <c r="W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L24" s="18"/>
      <c r="AM24" s="18"/>
      <c r="AN24" s="18"/>
      <c r="AP24" s="26"/>
    </row>
    <row r="25" spans="1:42" ht="15">
      <c r="A25" s="15">
        <v>23</v>
      </c>
      <c r="B25" s="15">
        <v>23</v>
      </c>
      <c r="C25" s="16" t="s">
        <v>132</v>
      </c>
      <c r="D25" s="8">
        <v>47906891</v>
      </c>
      <c r="E25" s="8">
        <f>SUM('D1'!D26:AH26)-SUM('D1'!AD26:AE26)</f>
        <v>73701163.92412063</v>
      </c>
      <c r="F25" s="41">
        <f t="shared" si="0"/>
        <v>1.5384251072381347</v>
      </c>
      <c r="G25" s="41">
        <v>2.246973543165969</v>
      </c>
      <c r="H25" s="41">
        <v>2.126483040477515</v>
      </c>
      <c r="I25" s="8"/>
      <c r="J25" s="8"/>
      <c r="K25" s="8">
        <f t="shared" si="1"/>
        <v>3085167572.445652</v>
      </c>
      <c r="L25" s="40">
        <f t="shared" si="2"/>
        <v>94.05943600369906</v>
      </c>
      <c r="M25" s="40">
        <f t="shared" si="3"/>
        <v>89.01564331590902</v>
      </c>
      <c r="N25" s="8"/>
      <c r="O25" s="8"/>
      <c r="P25" s="8"/>
      <c r="Q25" s="8"/>
      <c r="R25" s="8"/>
      <c r="S25" s="8"/>
      <c r="T25" s="8"/>
      <c r="U25" s="8"/>
      <c r="V25" s="8"/>
      <c r="W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L25" s="18"/>
      <c r="AM25" s="18"/>
      <c r="AN25" s="18"/>
      <c r="AP25" s="26"/>
    </row>
    <row r="26" spans="1:42" ht="15">
      <c r="A26" s="15">
        <v>24</v>
      </c>
      <c r="B26" s="15">
        <v>24</v>
      </c>
      <c r="C26" s="16" t="s">
        <v>133</v>
      </c>
      <c r="D26" s="8">
        <v>22139486</v>
      </c>
      <c r="E26" s="8">
        <f>SUM('D1'!D27:AH27)-SUM('D1'!AD27:AE27)</f>
        <v>572354.28103426</v>
      </c>
      <c r="F26" s="41">
        <f t="shared" si="0"/>
        <v>0.025852193724563436</v>
      </c>
      <c r="G26" s="41">
        <v>0.3200652428279897</v>
      </c>
      <c r="H26" s="41">
        <v>0.29127263579387597</v>
      </c>
      <c r="I26" s="8"/>
      <c r="J26" s="8"/>
      <c r="K26" s="8">
        <f t="shared" si="1"/>
        <v>23959036.381234642</v>
      </c>
      <c r="L26" s="40">
        <f t="shared" si="2"/>
        <v>13.39809109740106</v>
      </c>
      <c r="M26" s="40">
        <f t="shared" si="3"/>
        <v>12.192818170649545</v>
      </c>
      <c r="N26" s="8"/>
      <c r="O26" s="8"/>
      <c r="P26" s="8"/>
      <c r="Q26" s="8"/>
      <c r="R26" s="8"/>
      <c r="S26" s="8"/>
      <c r="T26" s="8"/>
      <c r="U26" s="8"/>
      <c r="V26" s="8"/>
      <c r="W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L26" s="18"/>
      <c r="AM26" s="18"/>
      <c r="AN26" s="18"/>
      <c r="AP26" s="26"/>
    </row>
    <row r="27" spans="1:42" ht="15">
      <c r="A27" s="15">
        <v>25</v>
      </c>
      <c r="B27" s="15">
        <v>25</v>
      </c>
      <c r="C27" s="16" t="s">
        <v>134</v>
      </c>
      <c r="D27" s="8">
        <v>36225894</v>
      </c>
      <c r="E27" s="8">
        <f>SUM('D1'!D28:AH28)-SUM('D1'!AD28:AE28)</f>
        <v>3744992.9854323287</v>
      </c>
      <c r="F27" s="41">
        <f t="shared" si="0"/>
        <v>0.10337889757620139</v>
      </c>
      <c r="G27" s="41">
        <v>0.44964162536607233</v>
      </c>
      <c r="H27" s="41">
        <v>0.41067437176668986</v>
      </c>
      <c r="I27" s="8"/>
      <c r="J27" s="8"/>
      <c r="K27" s="8">
        <f t="shared" si="1"/>
        <v>156767278.86668998</v>
      </c>
      <c r="L27" s="40">
        <f t="shared" si="2"/>
        <v>18.82222325863647</v>
      </c>
      <c r="M27" s="40">
        <f t="shared" si="3"/>
        <v>17.19103453933952</v>
      </c>
      <c r="N27" s="8"/>
      <c r="O27" s="8"/>
      <c r="P27" s="8"/>
      <c r="Q27" s="8"/>
      <c r="R27" s="8"/>
      <c r="S27" s="8"/>
      <c r="T27" s="8"/>
      <c r="U27" s="8"/>
      <c r="V27" s="8"/>
      <c r="W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L27" s="18"/>
      <c r="AM27" s="18"/>
      <c r="AN27" s="18"/>
      <c r="AP27" s="26"/>
    </row>
    <row r="28" spans="1:42" ht="15">
      <c r="A28" s="15">
        <v>26</v>
      </c>
      <c r="B28" s="15">
        <v>26</v>
      </c>
      <c r="C28" s="16" t="s">
        <v>135</v>
      </c>
      <c r="D28" s="8">
        <v>36293942</v>
      </c>
      <c r="E28" s="8">
        <f>SUM('D1'!D29:AH29)-SUM('D1'!AD29:AE29)</f>
        <v>3911047.7627331726</v>
      </c>
      <c r="F28" s="41">
        <f t="shared" si="0"/>
        <v>0.107760346416302</v>
      </c>
      <c r="G28" s="41">
        <v>0.4844898950915358</v>
      </c>
      <c r="H28" s="41">
        <v>0.45462805359410674</v>
      </c>
      <c r="I28" s="8"/>
      <c r="J28" s="8"/>
      <c r="K28" s="8">
        <f t="shared" si="1"/>
        <v>163718414.87189198</v>
      </c>
      <c r="L28" s="40">
        <f t="shared" si="2"/>
        <v>20.28098925347923</v>
      </c>
      <c r="M28" s="40">
        <f t="shared" si="3"/>
        <v>19.030957637476106</v>
      </c>
      <c r="N28" s="8"/>
      <c r="O28" s="8"/>
      <c r="P28" s="8"/>
      <c r="Q28" s="8"/>
      <c r="R28" s="8"/>
      <c r="S28" s="8"/>
      <c r="T28" s="8"/>
      <c r="U28" s="8"/>
      <c r="V28" s="8"/>
      <c r="W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L28" s="18"/>
      <c r="AM28" s="18"/>
      <c r="AN28" s="18"/>
      <c r="AP28" s="26"/>
    </row>
    <row r="29" spans="1:42" ht="15">
      <c r="A29" s="15">
        <v>27</v>
      </c>
      <c r="B29" s="15">
        <v>27</v>
      </c>
      <c r="C29" s="16" t="s">
        <v>136</v>
      </c>
      <c r="D29" s="8">
        <v>44005973</v>
      </c>
      <c r="E29" s="8">
        <f>SUM('D1'!D30:AH30)-SUM('D1'!AD30:AE30)</f>
        <v>4789520.956442708</v>
      </c>
      <c r="F29" s="41">
        <f t="shared" si="0"/>
        <v>0.10883797425505642</v>
      </c>
      <c r="G29" s="41">
        <v>0.7117283957708802</v>
      </c>
      <c r="H29" s="41">
        <v>0.6307629092861217</v>
      </c>
      <c r="I29" s="8"/>
      <c r="J29" s="8"/>
      <c r="K29" s="8">
        <f t="shared" si="1"/>
        <v>200491741.99716997</v>
      </c>
      <c r="L29" s="40">
        <f t="shared" si="2"/>
        <v>29.793306511166932</v>
      </c>
      <c r="M29" s="40">
        <f t="shared" si="3"/>
        <v>26.404050764171693</v>
      </c>
      <c r="N29" s="8"/>
      <c r="O29" s="8"/>
      <c r="P29" s="8"/>
      <c r="Q29" s="8"/>
      <c r="R29" s="8"/>
      <c r="S29" s="8"/>
      <c r="T29" s="8"/>
      <c r="U29" s="8"/>
      <c r="V29" s="8"/>
      <c r="W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L29" s="18"/>
      <c r="AM29" s="18"/>
      <c r="AN29" s="18"/>
      <c r="AP29" s="26"/>
    </row>
    <row r="30" spans="1:42" ht="15">
      <c r="A30" s="15">
        <v>28</v>
      </c>
      <c r="B30" s="15">
        <v>28</v>
      </c>
      <c r="C30" s="16" t="s">
        <v>109</v>
      </c>
      <c r="D30" s="8">
        <v>4232304</v>
      </c>
      <c r="E30" s="8">
        <f>SUM('D1'!D31:AH31)-SUM('D1'!AD31:AE31)</f>
        <v>424625.9388742391</v>
      </c>
      <c r="F30" s="41">
        <f t="shared" si="0"/>
        <v>0.1003297350271245</v>
      </c>
      <c r="G30" s="41">
        <v>0.41082975999359694</v>
      </c>
      <c r="H30" s="41">
        <v>0.3607563476373094</v>
      </c>
      <c r="I30" s="8"/>
      <c r="J30" s="8"/>
      <c r="K30" s="8">
        <f t="shared" si="1"/>
        <v>17775054.114245087</v>
      </c>
      <c r="L30" s="40">
        <f t="shared" si="2"/>
        <v>17.197539168211964</v>
      </c>
      <c r="M30" s="40">
        <f t="shared" si="3"/>
        <v>15.10144109027159</v>
      </c>
      <c r="N30" s="8"/>
      <c r="O30" s="8"/>
      <c r="P30" s="8"/>
      <c r="Q30" s="8"/>
      <c r="R30" s="8"/>
      <c r="S30" s="8"/>
      <c r="T30" s="8"/>
      <c r="U30" s="8"/>
      <c r="V30" s="8"/>
      <c r="W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L30" s="18"/>
      <c r="AM30" s="18"/>
      <c r="AN30" s="18"/>
      <c r="AP30" s="26"/>
    </row>
    <row r="31" spans="1:42" ht="15">
      <c r="A31" s="15">
        <v>29</v>
      </c>
      <c r="B31" s="15">
        <v>29</v>
      </c>
      <c r="C31" s="16" t="s">
        <v>137</v>
      </c>
      <c r="D31" s="8">
        <v>76245955</v>
      </c>
      <c r="E31" s="8">
        <f>SUM('D1'!D32:AH32)-SUM('D1'!AD32:AE32)</f>
        <v>2200298.383267549</v>
      </c>
      <c r="F31" s="41">
        <f t="shared" si="0"/>
        <v>0.028857903127681318</v>
      </c>
      <c r="G31" s="41">
        <v>0.3392981916118762</v>
      </c>
      <c r="H31" s="41">
        <v>0.2935907980482413</v>
      </c>
      <c r="I31" s="8"/>
      <c r="J31" s="8"/>
      <c r="K31" s="8">
        <f t="shared" si="1"/>
        <v>92105590.47277123</v>
      </c>
      <c r="L31" s="40">
        <f t="shared" si="2"/>
        <v>14.203191949968943</v>
      </c>
      <c r="M31" s="40">
        <f t="shared" si="3"/>
        <v>12.289857601698404</v>
      </c>
      <c r="N31" s="8"/>
      <c r="O31" s="8"/>
      <c r="P31" s="8"/>
      <c r="Q31" s="8"/>
      <c r="R31" s="8"/>
      <c r="S31" s="8"/>
      <c r="T31" s="8"/>
      <c r="U31" s="8"/>
      <c r="V31" s="8"/>
      <c r="W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L31" s="18"/>
      <c r="AM31" s="18"/>
      <c r="AN31" s="18"/>
      <c r="AP31" s="26"/>
    </row>
    <row r="32" spans="1:42" ht="15">
      <c r="A32" s="15">
        <v>30</v>
      </c>
      <c r="B32" s="15">
        <v>30</v>
      </c>
      <c r="C32" s="16" t="s">
        <v>138</v>
      </c>
      <c r="D32" s="8">
        <v>58449447</v>
      </c>
      <c r="E32" s="8">
        <f>SUM('D1'!D33:AH33)-SUM('D1'!AD33:AE33)</f>
        <v>8070329.018615622</v>
      </c>
      <c r="F32" s="41">
        <f t="shared" si="0"/>
        <v>0.13807365908210598</v>
      </c>
      <c r="G32" s="41">
        <v>0.6770398657672445</v>
      </c>
      <c r="H32" s="41">
        <v>0.620173920892545</v>
      </c>
      <c r="I32" s="8"/>
      <c r="J32" s="8"/>
      <c r="K32" s="8">
        <f t="shared" si="1"/>
        <v>337828007.8837592</v>
      </c>
      <c r="L32" s="40">
        <f t="shared" si="2"/>
        <v>28.341227300949736</v>
      </c>
      <c r="M32" s="40">
        <f t="shared" si="3"/>
        <v>25.960790415522375</v>
      </c>
      <c r="N32" s="8"/>
      <c r="O32" s="8"/>
      <c r="P32" s="8"/>
      <c r="Q32" s="8"/>
      <c r="R32" s="8"/>
      <c r="S32" s="8"/>
      <c r="T32" s="8"/>
      <c r="U32" s="8"/>
      <c r="V32" s="8"/>
      <c r="W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L32" s="18"/>
      <c r="AM32" s="18"/>
      <c r="AN32" s="18"/>
      <c r="AP32" s="26"/>
    </row>
    <row r="33" spans="1:42" ht="15">
      <c r="A33" s="15">
        <v>31</v>
      </c>
      <c r="B33" s="15">
        <v>31</v>
      </c>
      <c r="C33" s="16" t="s">
        <v>139</v>
      </c>
      <c r="D33" s="8">
        <v>1842168</v>
      </c>
      <c r="E33" s="8">
        <f>SUM('D1'!D34:AH34)-SUM('D1'!AD34:AE34)</f>
        <v>0</v>
      </c>
      <c r="F33" s="41">
        <f t="shared" si="0"/>
        <v>0</v>
      </c>
      <c r="G33" s="41">
        <v>1.343734315381069</v>
      </c>
      <c r="H33" s="41">
        <v>1.0972212154180907</v>
      </c>
      <c r="I33" s="8"/>
      <c r="J33" s="8"/>
      <c r="K33" s="8">
        <f t="shared" si="1"/>
        <v>0</v>
      </c>
      <c r="L33" s="40">
        <f t="shared" si="2"/>
        <v>56.24939030900924</v>
      </c>
      <c r="M33" s="40">
        <f t="shared" si="3"/>
        <v>45.93022868800898</v>
      </c>
      <c r="N33" s="8"/>
      <c r="O33" s="8"/>
      <c r="P33" s="8"/>
      <c r="Q33" s="8"/>
      <c r="R33" s="8"/>
      <c r="S33" s="8"/>
      <c r="T33" s="8"/>
      <c r="U33" s="8"/>
      <c r="V33" s="8"/>
      <c r="W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L33" s="18"/>
      <c r="AM33" s="18"/>
      <c r="AN33" s="18"/>
      <c r="AP33" s="26"/>
    </row>
    <row r="34" spans="1:256" ht="15">
      <c r="A34" s="15">
        <v>32</v>
      </c>
      <c r="B34" s="15">
        <v>32</v>
      </c>
      <c r="C34" s="16" t="s">
        <v>140</v>
      </c>
      <c r="D34" s="8">
        <v>4212331</v>
      </c>
      <c r="E34" s="8">
        <f>SUM('D1'!D35:AH35)-SUM('D1'!AD35:AE35)</f>
        <v>546381.2110997448</v>
      </c>
      <c r="F34" s="41">
        <f t="shared" si="0"/>
        <v>0.12970994233353095</v>
      </c>
      <c r="G34" s="41">
        <v>0.6344430123326552</v>
      </c>
      <c r="H34" s="41">
        <v>0.568952878224465</v>
      </c>
      <c r="I34" s="8"/>
      <c r="J34" s="8"/>
      <c r="K34" s="8">
        <f t="shared" si="1"/>
        <v>22871790.687240865</v>
      </c>
      <c r="L34" s="40">
        <f t="shared" si="2"/>
        <v>26.558101717751114</v>
      </c>
      <c r="M34" s="40">
        <f t="shared" si="3"/>
        <v>23.81665195891522</v>
      </c>
      <c r="N34" s="8"/>
      <c r="O34" s="8"/>
      <c r="P34" s="8"/>
      <c r="Q34" s="8"/>
      <c r="R34" s="8"/>
      <c r="S34" s="8"/>
      <c r="T34" s="8"/>
      <c r="U34" s="8"/>
      <c r="V34" s="8"/>
      <c r="W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12" customFormat="1" ht="15">
      <c r="A35" s="12">
        <v>33</v>
      </c>
      <c r="C35" s="13" t="s">
        <v>110</v>
      </c>
      <c r="D35" s="14">
        <f>SUM(D3:D34)</f>
        <v>958886460</v>
      </c>
      <c r="E35" s="14">
        <f>SUM(E3:E34)</f>
        <v>399252915.05770195</v>
      </c>
      <c r="F35" s="29"/>
      <c r="G35" s="14"/>
      <c r="H35" s="14"/>
      <c r="I35" s="14"/>
      <c r="J35" s="14"/>
      <c r="K35" s="14">
        <f>SUM(K3:K34)</f>
        <v>16712926650.772932</v>
      </c>
      <c r="L35" s="14"/>
      <c r="M35" s="14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4:256" s="15" customFormat="1" ht="15">
      <c r="D36" s="17"/>
      <c r="E36" s="17"/>
      <c r="F36" s="34"/>
      <c r="G36" s="17"/>
      <c r="H36" s="17"/>
      <c r="I36" s="17"/>
      <c r="J36" s="17"/>
      <c r="K36" s="17"/>
      <c r="L36" s="17"/>
      <c r="M36" s="1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15" customFormat="1" ht="15">
      <c r="A37" s="15">
        <v>34</v>
      </c>
      <c r="C37" s="16" t="s">
        <v>145</v>
      </c>
      <c r="D37" s="17"/>
      <c r="E37" s="17">
        <f>SUM('D1'!D38:AH38)-SUM('D1'!AD38:AE38)</f>
        <v>498754.7595233545</v>
      </c>
      <c r="F37" s="34"/>
      <c r="G37" s="17"/>
      <c r="H37" s="17"/>
      <c r="I37" s="17"/>
      <c r="J37" s="17"/>
      <c r="K37" s="17">
        <f t="shared" si="1"/>
        <v>20878123.611027382</v>
      </c>
      <c r="L37" s="17"/>
      <c r="M37" s="1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22" customFormat="1" ht="15">
      <c r="A38" s="22">
        <v>35</v>
      </c>
      <c r="C38" s="21" t="s">
        <v>141</v>
      </c>
      <c r="D38" s="8"/>
      <c r="E38" s="33">
        <f>SUM('D1'!D39:AH39)-SUM('D1'!AD39:AE39)</f>
        <v>64008718.02643215</v>
      </c>
      <c r="F38" s="35"/>
      <c r="G38" s="33"/>
      <c r="H38" s="33"/>
      <c r="I38" s="33"/>
      <c r="J38" s="33"/>
      <c r="K38" s="33">
        <f t="shared" si="1"/>
        <v>2679436940.9454627</v>
      </c>
      <c r="L38" s="33"/>
      <c r="M38" s="33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15">
      <c r="A39" s="15"/>
      <c r="B39" s="15"/>
      <c r="C39" s="16" t="s">
        <v>142</v>
      </c>
      <c r="D39" s="14"/>
      <c r="E39" s="8">
        <f>E35+E37+E38</f>
        <v>463760387.84365743</v>
      </c>
      <c r="F39" s="30"/>
      <c r="G39" s="8"/>
      <c r="H39" s="8"/>
      <c r="I39" s="8"/>
      <c r="J39" s="8"/>
      <c r="K39" s="8">
        <f>K35+K37+K38</f>
        <v>19413241715.329422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ht="15">
      <c r="A40" s="15"/>
      <c r="B40" s="15"/>
      <c r="C40" s="15"/>
      <c r="D40" s="8"/>
      <c r="E40" s="8"/>
      <c r="F40" s="30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15">
      <c r="A41" s="15"/>
      <c r="B41" s="15"/>
      <c r="C41" s="15"/>
      <c r="D41" s="8"/>
      <c r="E41" s="28"/>
      <c r="F41" s="30"/>
      <c r="G41" s="8"/>
      <c r="H41" s="8"/>
      <c r="I41" s="8"/>
      <c r="J41" s="8"/>
      <c r="K41" s="2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42" ht="15">
      <c r="A42" s="15"/>
      <c r="B42" s="15"/>
      <c r="C42" s="15"/>
      <c r="D42" s="8"/>
      <c r="E42" s="8"/>
      <c r="F42" s="3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L42" s="18"/>
      <c r="AM42" s="18"/>
      <c r="AN42" s="18"/>
      <c r="AP42" s="26"/>
    </row>
    <row r="43" spans="1:42" ht="15">
      <c r="A43" s="15"/>
      <c r="B43" s="15"/>
      <c r="C43" s="15"/>
      <c r="D43" s="8"/>
      <c r="E43" s="8"/>
      <c r="F43" s="30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L43" s="18"/>
      <c r="AM43" s="18"/>
      <c r="AN43" s="18"/>
      <c r="AP43" s="26"/>
    </row>
    <row r="44" spans="1:42" ht="15">
      <c r="A44" s="15"/>
      <c r="B44" s="15"/>
      <c r="C44" s="15"/>
      <c r="D44" s="8"/>
      <c r="E44" s="8"/>
      <c r="F44" s="30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L44" s="18"/>
      <c r="AM44" s="18"/>
      <c r="AN44" s="18"/>
      <c r="AP44" s="26"/>
    </row>
    <row r="45" spans="1:42" ht="15">
      <c r="A45" s="15"/>
      <c r="B45" s="15"/>
      <c r="C45" s="15"/>
      <c r="D45" s="8"/>
      <c r="E45" s="8"/>
      <c r="F45" s="30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L45" s="18"/>
      <c r="AM45" s="18"/>
      <c r="AN45" s="18"/>
      <c r="AP45" s="26"/>
    </row>
    <row r="46" spans="1:42" ht="15">
      <c r="A46" s="15"/>
      <c r="B46" s="15"/>
      <c r="C46" s="15"/>
      <c r="D46" s="8"/>
      <c r="E46" s="8"/>
      <c r="F46" s="3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L46" s="18"/>
      <c r="AM46" s="18"/>
      <c r="AN46" s="18"/>
      <c r="AP46" s="26"/>
    </row>
    <row r="47" spans="1:42" ht="15">
      <c r="A47" s="15"/>
      <c r="B47" s="15"/>
      <c r="C47" s="15"/>
      <c r="D47" s="8"/>
      <c r="E47" s="8"/>
      <c r="F47" s="3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L47" s="18"/>
      <c r="AM47" s="18"/>
      <c r="AN47" s="18"/>
      <c r="AP47" s="26"/>
    </row>
    <row r="48" spans="1:42" ht="15">
      <c r="A48" s="15"/>
      <c r="B48" s="15"/>
      <c r="C48" s="15"/>
      <c r="D48" s="8"/>
      <c r="E48" s="8"/>
      <c r="F48" s="3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L48" s="18"/>
      <c r="AM48" s="18"/>
      <c r="AN48" s="18"/>
      <c r="AP48" s="26"/>
    </row>
    <row r="49" spans="1:42" ht="15">
      <c r="A49" s="15"/>
      <c r="B49" s="15"/>
      <c r="C49" s="15"/>
      <c r="D49" s="8"/>
      <c r="E49" s="8"/>
      <c r="F49" s="3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L49" s="18"/>
      <c r="AM49" s="18"/>
      <c r="AN49" s="18"/>
      <c r="AP49" s="26"/>
    </row>
    <row r="50" spans="1:42" ht="15">
      <c r="A50" s="15"/>
      <c r="B50" s="15"/>
      <c r="C50" s="15"/>
      <c r="D50" s="8"/>
      <c r="E50" s="8"/>
      <c r="F50" s="3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L50" s="18"/>
      <c r="AM50" s="18"/>
      <c r="AN50" s="18"/>
      <c r="AP50" s="26"/>
    </row>
    <row r="51" spans="1:42" ht="15">
      <c r="A51" s="15"/>
      <c r="B51" s="15"/>
      <c r="C51" s="15"/>
      <c r="D51" s="8"/>
      <c r="E51" s="8"/>
      <c r="F51" s="3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L51" s="18"/>
      <c r="AM51" s="18"/>
      <c r="AN51" s="18"/>
      <c r="AP51" s="26"/>
    </row>
    <row r="52" spans="1:42" ht="15">
      <c r="A52" s="15"/>
      <c r="B52" s="15"/>
      <c r="C52" s="15"/>
      <c r="D52" s="8"/>
      <c r="E52" s="8"/>
      <c r="F52" s="30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L52" s="18"/>
      <c r="AM52" s="18"/>
      <c r="AN52" s="18"/>
      <c r="AP52" s="26"/>
    </row>
    <row r="53" spans="1:42" ht="15">
      <c r="A53" s="15"/>
      <c r="B53" s="15"/>
      <c r="C53" s="15"/>
      <c r="D53" s="8"/>
      <c r="E53" s="8"/>
      <c r="F53" s="30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L53" s="18"/>
      <c r="AM53" s="18"/>
      <c r="AN53" s="18"/>
      <c r="AP53" s="26"/>
    </row>
    <row r="54" spans="1:42" ht="15">
      <c r="A54" s="15"/>
      <c r="B54" s="15"/>
      <c r="C54" s="15"/>
      <c r="D54" s="8"/>
      <c r="E54" s="8"/>
      <c r="F54" s="30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L54" s="18"/>
      <c r="AM54" s="18"/>
      <c r="AN54" s="18"/>
      <c r="AP54" s="26"/>
    </row>
    <row r="55" spans="1:42" ht="15">
      <c r="A55" s="15"/>
      <c r="B55" s="15"/>
      <c r="C55" s="15"/>
      <c r="D55" s="8"/>
      <c r="E55" s="8"/>
      <c r="F55" s="30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L55" s="18"/>
      <c r="AM55" s="18"/>
      <c r="AN55" s="18"/>
      <c r="AP55" s="26"/>
    </row>
    <row r="56" spans="1:42" ht="15">
      <c r="A56" s="15"/>
      <c r="B56" s="15"/>
      <c r="C56" s="15"/>
      <c r="D56" s="8"/>
      <c r="E56" s="8"/>
      <c r="F56" s="30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L56" s="18"/>
      <c r="AM56" s="18"/>
      <c r="AN56" s="18"/>
      <c r="AP56" s="26"/>
    </row>
    <row r="57" spans="1:42" ht="15">
      <c r="A57" s="15"/>
      <c r="B57" s="15"/>
      <c r="C57" s="15"/>
      <c r="D57" s="8"/>
      <c r="E57" s="8"/>
      <c r="F57" s="30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L57" s="18"/>
      <c r="AM57" s="18"/>
      <c r="AN57" s="18"/>
      <c r="AP57" s="26"/>
    </row>
    <row r="58" spans="1:42" ht="15">
      <c r="A58" s="15"/>
      <c r="B58" s="15"/>
      <c r="C58" s="15"/>
      <c r="D58" s="8"/>
      <c r="E58" s="8"/>
      <c r="F58" s="30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L58" s="18"/>
      <c r="AM58" s="18"/>
      <c r="AN58" s="18"/>
      <c r="AP58" s="26"/>
    </row>
    <row r="59" spans="1:42" ht="15">
      <c r="A59" s="15"/>
      <c r="B59" s="15"/>
      <c r="C59" s="15"/>
      <c r="D59" s="8"/>
      <c r="E59" s="8"/>
      <c r="F59" s="30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L59" s="18"/>
      <c r="AM59" s="18"/>
      <c r="AN59" s="18"/>
      <c r="AP59" s="26"/>
    </row>
    <row r="60" spans="1:42" ht="15">
      <c r="A60" s="15"/>
      <c r="B60" s="15"/>
      <c r="C60" s="15"/>
      <c r="D60" s="8"/>
      <c r="E60" s="8"/>
      <c r="F60" s="30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L60" s="18"/>
      <c r="AM60" s="18"/>
      <c r="AN60" s="18"/>
      <c r="AP60" s="26"/>
    </row>
    <row r="61" spans="1:42" ht="15">
      <c r="A61" s="15"/>
      <c r="B61" s="15"/>
      <c r="C61" s="15"/>
      <c r="D61" s="8"/>
      <c r="E61" s="8"/>
      <c r="F61" s="30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L61" s="18"/>
      <c r="AM61" s="18"/>
      <c r="AN61" s="18"/>
      <c r="AP61" s="26"/>
    </row>
    <row r="62" spans="1:42" ht="15">
      <c r="A62" s="15"/>
      <c r="B62" s="15"/>
      <c r="C62" s="15"/>
      <c r="D62" s="8"/>
      <c r="E62" s="8"/>
      <c r="F62" s="30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L62" s="18"/>
      <c r="AM62" s="18"/>
      <c r="AN62" s="18"/>
      <c r="AP62" s="26"/>
    </row>
    <row r="63" spans="1:42" ht="15">
      <c r="A63" s="15"/>
      <c r="B63" s="15"/>
      <c r="C63" s="15"/>
      <c r="D63" s="8"/>
      <c r="E63" s="8"/>
      <c r="F63" s="30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L63" s="18"/>
      <c r="AM63" s="18"/>
      <c r="AN63" s="18"/>
      <c r="AP63" s="26"/>
    </row>
    <row r="64" spans="1:42" ht="15">
      <c r="A64" s="15"/>
      <c r="B64" s="15"/>
      <c r="C64" s="15"/>
      <c r="D64" s="8"/>
      <c r="E64" s="8"/>
      <c r="F64" s="30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L64" s="18"/>
      <c r="AM64" s="18"/>
      <c r="AN64" s="18"/>
      <c r="AP64" s="26"/>
    </row>
    <row r="65" spans="1:42" ht="15">
      <c r="A65" s="15"/>
      <c r="B65" s="15"/>
      <c r="C65" s="15"/>
      <c r="D65" s="8"/>
      <c r="E65" s="8"/>
      <c r="F65" s="30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L65" s="18"/>
      <c r="AM65" s="18"/>
      <c r="AN65" s="18"/>
      <c r="AP65" s="26"/>
    </row>
    <row r="66" spans="1:42" ht="15">
      <c r="A66" s="15"/>
      <c r="B66" s="15"/>
      <c r="C66" s="15"/>
      <c r="D66" s="8"/>
      <c r="E66" s="8"/>
      <c r="F66" s="30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L66" s="18"/>
      <c r="AM66" s="18"/>
      <c r="AN66" s="18"/>
      <c r="AP66" s="26"/>
    </row>
    <row r="67" spans="1:42" ht="15">
      <c r="A67" s="15"/>
      <c r="B67" s="15"/>
      <c r="C67" s="15"/>
      <c r="D67" s="8"/>
      <c r="E67" s="8"/>
      <c r="F67" s="30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L67" s="18"/>
      <c r="AM67" s="18"/>
      <c r="AN67" s="18"/>
      <c r="AP67" s="26"/>
    </row>
    <row r="68" spans="1:42" ht="15">
      <c r="A68" s="15"/>
      <c r="B68" s="15"/>
      <c r="C68" s="15"/>
      <c r="D68" s="8"/>
      <c r="E68" s="8"/>
      <c r="F68" s="30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L68" s="18"/>
      <c r="AM68" s="18"/>
      <c r="AN68" s="18"/>
      <c r="AP68" s="26"/>
    </row>
    <row r="69" spans="1:42" ht="15">
      <c r="A69" s="15"/>
      <c r="B69" s="15"/>
      <c r="C69" s="15"/>
      <c r="D69" s="8"/>
      <c r="E69" s="8"/>
      <c r="F69" s="30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L69" s="18"/>
      <c r="AM69" s="18"/>
      <c r="AN69" s="18"/>
      <c r="AP69" s="26"/>
    </row>
    <row r="70" spans="1:42" ht="15">
      <c r="A70" s="15"/>
      <c r="B70" s="15"/>
      <c r="C70" s="15"/>
      <c r="D70" s="8"/>
      <c r="E70" s="8"/>
      <c r="F70" s="30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L70" s="18"/>
      <c r="AM70" s="18"/>
      <c r="AN70" s="18"/>
      <c r="AP70" s="26"/>
    </row>
    <row r="71" spans="1:42" ht="15">
      <c r="A71" s="15"/>
      <c r="B71" s="15"/>
      <c r="C71" s="15"/>
      <c r="D71" s="8"/>
      <c r="E71" s="8"/>
      <c r="F71" s="30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L71" s="18"/>
      <c r="AM71" s="18"/>
      <c r="AN71" s="18"/>
      <c r="AP71" s="26"/>
    </row>
    <row r="72" spans="1:42" ht="15">
      <c r="A72" s="15"/>
      <c r="B72" s="15"/>
      <c r="C72" s="15"/>
      <c r="D72" s="8"/>
      <c r="E72" s="8"/>
      <c r="F72" s="30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L72" s="18"/>
      <c r="AM72" s="18"/>
      <c r="AN72" s="18"/>
      <c r="AP72" s="26"/>
    </row>
    <row r="73" spans="1:42" ht="15">
      <c r="A73" s="15"/>
      <c r="B73" s="15"/>
      <c r="C73" s="15"/>
      <c r="D73" s="8"/>
      <c r="E73" s="8"/>
      <c r="F73" s="30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L73" s="18"/>
      <c r="AM73" s="18"/>
      <c r="AN73" s="18"/>
      <c r="AP73" s="26"/>
    </row>
    <row r="74" spans="1:42" ht="15">
      <c r="A74" s="15"/>
      <c r="B74" s="15"/>
      <c r="C74" s="15"/>
      <c r="D74" s="8"/>
      <c r="E74" s="8"/>
      <c r="F74" s="30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L74" s="18"/>
      <c r="AM74" s="18"/>
      <c r="AN74" s="18"/>
      <c r="AP74" s="26"/>
    </row>
    <row r="75" spans="1:42" ht="15">
      <c r="A75" s="15"/>
      <c r="B75" s="15"/>
      <c r="C75" s="15"/>
      <c r="D75" s="8"/>
      <c r="E75" s="8"/>
      <c r="F75" s="30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L75" s="18"/>
      <c r="AM75" s="18"/>
      <c r="AN75" s="18"/>
      <c r="AP75" s="26"/>
    </row>
    <row r="76" spans="1:42" ht="15">
      <c r="A76" s="15"/>
      <c r="B76" s="15"/>
      <c r="C76" s="15"/>
      <c r="D76" s="8"/>
      <c r="E76" s="8"/>
      <c r="F76" s="30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L76" s="18"/>
      <c r="AM76" s="18"/>
      <c r="AN76" s="18"/>
      <c r="AP76" s="26"/>
    </row>
    <row r="77" spans="1:42" ht="15">
      <c r="A77" s="15"/>
      <c r="B77" s="15"/>
      <c r="C77" s="15"/>
      <c r="D77" s="8"/>
      <c r="E77" s="8"/>
      <c r="F77" s="30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L77" s="18"/>
      <c r="AM77" s="18"/>
      <c r="AN77" s="18"/>
      <c r="AP77" s="26"/>
    </row>
    <row r="78" spans="1:42" ht="15">
      <c r="A78" s="15"/>
      <c r="B78" s="15"/>
      <c r="C78" s="15"/>
      <c r="D78" s="8"/>
      <c r="E78" s="8"/>
      <c r="F78" s="30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L78" s="18"/>
      <c r="AM78" s="18"/>
      <c r="AN78" s="18"/>
      <c r="AP78" s="26"/>
    </row>
    <row r="79" spans="1:42" ht="15">
      <c r="A79" s="15"/>
      <c r="B79" s="15"/>
      <c r="C79" s="15"/>
      <c r="D79" s="8"/>
      <c r="E79" s="8"/>
      <c r="F79" s="30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L79" s="18"/>
      <c r="AM79" s="18"/>
      <c r="AN79" s="18"/>
      <c r="AP79" s="26"/>
    </row>
    <row r="80" spans="1:42" ht="15">
      <c r="A80" s="15"/>
      <c r="B80" s="15"/>
      <c r="C80" s="15"/>
      <c r="D80" s="8"/>
      <c r="E80" s="8"/>
      <c r="F80" s="30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L80" s="18"/>
      <c r="AM80" s="18"/>
      <c r="AN80" s="18"/>
      <c r="AP80" s="26"/>
    </row>
    <row r="81" spans="1:42" ht="15">
      <c r="A81" s="15"/>
      <c r="B81" s="15"/>
      <c r="C81" s="15"/>
      <c r="D81" s="8"/>
      <c r="E81" s="8"/>
      <c r="F81" s="30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L81" s="18"/>
      <c r="AM81" s="18"/>
      <c r="AN81" s="18"/>
      <c r="AP81" s="26"/>
    </row>
    <row r="82" spans="1:42" ht="15">
      <c r="A82" s="15"/>
      <c r="B82" s="15"/>
      <c r="C82" s="15"/>
      <c r="D82" s="17"/>
      <c r="E82" s="8"/>
      <c r="F82" s="30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L82" s="18"/>
      <c r="AM82" s="18"/>
      <c r="AN82" s="18"/>
      <c r="AP82" s="26"/>
    </row>
    <row r="83" spans="1:42" ht="15">
      <c r="A83" s="15"/>
      <c r="B83" s="15"/>
      <c r="C83" s="15"/>
      <c r="D83" s="8"/>
      <c r="E83" s="8"/>
      <c r="F83" s="30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L83" s="18"/>
      <c r="AM83" s="18"/>
      <c r="AN83" s="18"/>
      <c r="AP83" s="26"/>
    </row>
    <row r="84" spans="1:42" ht="15">
      <c r="A84" s="15"/>
      <c r="B84" s="15"/>
      <c r="C84" s="15"/>
      <c r="D84" s="8"/>
      <c r="E84" s="8"/>
      <c r="F84" s="30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L84" s="18"/>
      <c r="AM84" s="18"/>
      <c r="AN84" s="18"/>
      <c r="AP84" s="26"/>
    </row>
    <row r="85" spans="1:42" ht="15">
      <c r="A85" s="15"/>
      <c r="B85" s="15"/>
      <c r="C85" s="15"/>
      <c r="D85" s="8"/>
      <c r="E85" s="8"/>
      <c r="F85" s="30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L85" s="18"/>
      <c r="AM85" s="18"/>
      <c r="AN85" s="18"/>
      <c r="AP85" s="26"/>
    </row>
    <row r="86" spans="1:42" ht="15">
      <c r="A86" s="15"/>
      <c r="B86" s="15"/>
      <c r="C86" s="15"/>
      <c r="D86" s="8"/>
      <c r="E86" s="8"/>
      <c r="F86" s="30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L86" s="18"/>
      <c r="AM86" s="18"/>
      <c r="AN86" s="18"/>
      <c r="AP86" s="26"/>
    </row>
    <row r="87" spans="1:42" ht="15">
      <c r="A87" s="15"/>
      <c r="B87" s="15"/>
      <c r="C87" s="15"/>
      <c r="D87" s="8"/>
      <c r="E87" s="8"/>
      <c r="F87" s="30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L87" s="18"/>
      <c r="AM87" s="18"/>
      <c r="AN87" s="18"/>
      <c r="AP87" s="26"/>
    </row>
    <row r="88" spans="1:42" ht="15">
      <c r="A88" s="15"/>
      <c r="B88" s="15"/>
      <c r="C88" s="15"/>
      <c r="D88" s="8"/>
      <c r="E88" s="8"/>
      <c r="F88" s="30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L88" s="18"/>
      <c r="AM88" s="18"/>
      <c r="AN88" s="18"/>
      <c r="AP88" s="26"/>
    </row>
    <row r="89" spans="1:42" ht="15">
      <c r="A89" s="15"/>
      <c r="B89" s="15"/>
      <c r="C89" s="15"/>
      <c r="D89" s="8"/>
      <c r="E89" s="8"/>
      <c r="F89" s="30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L89" s="18"/>
      <c r="AM89" s="18"/>
      <c r="AN89" s="18"/>
      <c r="AP89" s="26"/>
    </row>
    <row r="90" spans="1:42" ht="15">
      <c r="A90" s="15"/>
      <c r="B90" s="15"/>
      <c r="C90" s="15"/>
      <c r="D90" s="8"/>
      <c r="E90" s="8"/>
      <c r="F90" s="30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L90" s="18"/>
      <c r="AM90" s="18"/>
      <c r="AN90" s="18"/>
      <c r="AP90" s="26"/>
    </row>
    <row r="91" spans="1:42" ht="15">
      <c r="A91" s="15"/>
      <c r="B91" s="15"/>
      <c r="C91" s="15"/>
      <c r="D91" s="8"/>
      <c r="E91" s="8"/>
      <c r="F91" s="30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L91" s="18"/>
      <c r="AM91" s="18"/>
      <c r="AN91" s="18"/>
      <c r="AP91" s="26"/>
    </row>
    <row r="92" spans="1:42" ht="15">
      <c r="A92" s="15"/>
      <c r="B92" s="15"/>
      <c r="C92" s="15"/>
      <c r="D92" s="8"/>
      <c r="E92" s="8"/>
      <c r="F92" s="30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L92" s="18"/>
      <c r="AM92" s="18"/>
      <c r="AN92" s="18"/>
      <c r="AP92" s="26"/>
    </row>
    <row r="93" spans="1:42" ht="15">
      <c r="A93" s="15"/>
      <c r="B93" s="15"/>
      <c r="C93" s="15"/>
      <c r="D93" s="8"/>
      <c r="E93" s="8"/>
      <c r="F93" s="30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L93" s="18"/>
      <c r="AM93" s="18"/>
      <c r="AN93" s="18"/>
      <c r="AP93" s="26"/>
    </row>
    <row r="94" spans="1:42" ht="15">
      <c r="A94" s="15"/>
      <c r="B94" s="15"/>
      <c r="C94" s="15"/>
      <c r="D94" s="8"/>
      <c r="E94" s="8"/>
      <c r="F94" s="30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L94" s="18"/>
      <c r="AM94" s="18"/>
      <c r="AN94" s="18"/>
      <c r="AP94" s="26"/>
    </row>
    <row r="95" spans="1:42" ht="15">
      <c r="A95" s="15"/>
      <c r="B95" s="15"/>
      <c r="C95" s="15"/>
      <c r="D95" s="8"/>
      <c r="E95" s="8"/>
      <c r="F95" s="30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L95" s="18"/>
      <c r="AM95" s="18"/>
      <c r="AN95" s="18"/>
      <c r="AP95" s="26"/>
    </row>
    <row r="96" spans="1:42" ht="15">
      <c r="A96" s="15"/>
      <c r="B96" s="15"/>
      <c r="C96" s="15"/>
      <c r="D96" s="8"/>
      <c r="E96" s="8"/>
      <c r="F96" s="30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L96" s="18"/>
      <c r="AM96" s="18"/>
      <c r="AN96" s="18"/>
      <c r="AP96" s="26"/>
    </row>
    <row r="97" spans="1:42" ht="15">
      <c r="A97" s="15"/>
      <c r="B97" s="15"/>
      <c r="C97" s="15"/>
      <c r="D97" s="8"/>
      <c r="E97" s="8"/>
      <c r="F97" s="30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L97" s="18"/>
      <c r="AM97" s="18"/>
      <c r="AN97" s="18"/>
      <c r="AP97" s="26"/>
    </row>
    <row r="98" spans="1:42" ht="15">
      <c r="A98" s="15"/>
      <c r="B98" s="15"/>
      <c r="C98" s="15"/>
      <c r="D98" s="8"/>
      <c r="E98" s="8"/>
      <c r="F98" s="30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L98" s="18"/>
      <c r="AM98" s="18"/>
      <c r="AN98" s="18"/>
      <c r="AP98" s="26"/>
    </row>
    <row r="99" spans="1:42" ht="15">
      <c r="A99" s="15"/>
      <c r="B99" s="15"/>
      <c r="C99" s="15"/>
      <c r="D99" s="8"/>
      <c r="E99" s="8"/>
      <c r="F99" s="30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L99" s="18"/>
      <c r="AM99" s="18"/>
      <c r="AN99" s="18"/>
      <c r="AP99" s="26"/>
    </row>
    <row r="100" spans="1:42" ht="15">
      <c r="A100" s="15"/>
      <c r="B100" s="15"/>
      <c r="C100" s="15"/>
      <c r="D100" s="8"/>
      <c r="E100" s="8"/>
      <c r="F100" s="30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L100" s="18"/>
      <c r="AM100" s="18"/>
      <c r="AN100" s="18"/>
      <c r="AP100" s="26"/>
    </row>
    <row r="101" spans="1:42" ht="15">
      <c r="A101" s="15"/>
      <c r="B101" s="15"/>
      <c r="C101" s="15"/>
      <c r="D101" s="8"/>
      <c r="E101" s="8"/>
      <c r="F101" s="30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L101" s="18"/>
      <c r="AM101" s="18"/>
      <c r="AN101" s="18"/>
      <c r="AP101" s="26"/>
    </row>
    <row r="102" spans="1:42" ht="15">
      <c r="A102" s="15"/>
      <c r="B102" s="15"/>
      <c r="C102" s="15"/>
      <c r="D102" s="8"/>
      <c r="E102" s="8"/>
      <c r="F102" s="30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L102" s="18"/>
      <c r="AM102" s="18"/>
      <c r="AN102" s="18"/>
      <c r="AP102" s="26"/>
    </row>
    <row r="103" spans="1:42" ht="15">
      <c r="A103" s="15"/>
      <c r="B103" s="15"/>
      <c r="C103" s="15"/>
      <c r="D103" s="8"/>
      <c r="E103" s="8"/>
      <c r="F103" s="30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L103" s="18"/>
      <c r="AM103" s="18"/>
      <c r="AN103" s="18"/>
      <c r="AP103" s="26"/>
    </row>
    <row r="104" spans="1:42" ht="15">
      <c r="A104" s="15"/>
      <c r="B104" s="15"/>
      <c r="C104" s="15"/>
      <c r="D104" s="8"/>
      <c r="E104" s="8"/>
      <c r="F104" s="30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L104" s="18"/>
      <c r="AM104" s="18"/>
      <c r="AN104" s="18"/>
      <c r="AP104" s="26"/>
    </row>
    <row r="105" spans="1:42" ht="15">
      <c r="A105" s="15"/>
      <c r="B105" s="15"/>
      <c r="C105" s="15"/>
      <c r="D105" s="8"/>
      <c r="E105" s="8"/>
      <c r="F105" s="30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L105" s="18"/>
      <c r="AM105" s="18"/>
      <c r="AN105" s="18"/>
      <c r="AP105" s="26"/>
    </row>
    <row r="106" spans="1:3" s="2" customFormat="1" ht="15">
      <c r="A106" s="15"/>
      <c r="B106" s="15"/>
      <c r="C106" s="15"/>
    </row>
    <row r="107" spans="1:3" s="2" customFormat="1" ht="15">
      <c r="A107" s="15"/>
      <c r="B107" s="15"/>
      <c r="C107" s="15"/>
    </row>
    <row r="108" spans="1:3" s="2" customFormat="1" ht="15">
      <c r="A108" s="9"/>
      <c r="B108" s="9"/>
      <c r="C108" s="9"/>
    </row>
    <row r="109" spans="1:3" s="2" customFormat="1" ht="15">
      <c r="A109" s="9"/>
      <c r="B109" s="9"/>
      <c r="C109" s="9"/>
    </row>
    <row r="110" spans="1:3" s="2" customFormat="1" ht="15">
      <c r="A110" s="9"/>
      <c r="B110" s="9"/>
      <c r="C110" s="9"/>
    </row>
    <row r="111" spans="1:3" s="2" customFormat="1" ht="15">
      <c r="A111" s="9"/>
      <c r="B111" s="9"/>
      <c r="C111" s="9"/>
    </row>
    <row r="112" spans="1:3" s="2" customFormat="1" ht="15">
      <c r="A112" s="9"/>
      <c r="B112" s="9"/>
      <c r="C112" s="9"/>
    </row>
    <row r="113" spans="1:3" s="2" customFormat="1" ht="15">
      <c r="A113" s="9"/>
      <c r="B113" s="9"/>
      <c r="C113" s="9"/>
    </row>
    <row r="114" spans="1:3" s="2" customFormat="1" ht="15">
      <c r="A114" s="9"/>
      <c r="B114" s="9"/>
      <c r="C114" s="9"/>
    </row>
    <row r="115" spans="1:3" s="2" customFormat="1" ht="15">
      <c r="A115" s="9"/>
      <c r="B115" s="9"/>
      <c r="C115" s="9"/>
    </row>
    <row r="116" spans="1:3" s="2" customFormat="1" ht="15">
      <c r="A116" s="9"/>
      <c r="B116" s="9"/>
      <c r="C116" s="9"/>
    </row>
    <row r="117" spans="1:3" s="2" customFormat="1" ht="15">
      <c r="A117" s="9"/>
      <c r="B117" s="9"/>
      <c r="C117" s="9"/>
    </row>
    <row r="118" spans="1:3" s="2" customFormat="1" ht="15">
      <c r="A118" s="9"/>
      <c r="B118" s="9"/>
      <c r="C118" s="9"/>
    </row>
    <row r="119" spans="1:3" s="2" customFormat="1" ht="15">
      <c r="A119" s="9"/>
      <c r="B119" s="9"/>
      <c r="C119" s="9"/>
    </row>
    <row r="120" spans="1:3" s="2" customFormat="1" ht="15">
      <c r="A120" s="9"/>
      <c r="B120" s="9"/>
      <c r="C120" s="9"/>
    </row>
    <row r="121" spans="1:3" s="2" customFormat="1" ht="15">
      <c r="A121" s="9"/>
      <c r="B121" s="9"/>
      <c r="C121" s="9"/>
    </row>
    <row r="122" spans="1:3" s="2" customFormat="1" ht="15">
      <c r="A122" s="9"/>
      <c r="B122" s="9"/>
      <c r="C122" s="9"/>
    </row>
    <row r="123" spans="1:3" s="2" customFormat="1" ht="15">
      <c r="A123" s="9"/>
      <c r="B123" s="9"/>
      <c r="C123" s="9"/>
    </row>
    <row r="124" spans="1:3" s="2" customFormat="1" ht="15">
      <c r="A124" s="9"/>
      <c r="B124" s="9"/>
      <c r="C124" s="9"/>
    </row>
    <row r="125" spans="1:3" s="2" customFormat="1" ht="15">
      <c r="A125" s="9"/>
      <c r="B125" s="9"/>
      <c r="C125" s="9"/>
    </row>
    <row r="126" spans="1:3" s="2" customFormat="1" ht="15">
      <c r="A126" s="9"/>
      <c r="B126" s="9"/>
      <c r="C126" s="9"/>
    </row>
    <row r="127" spans="1:3" s="2" customFormat="1" ht="15">
      <c r="A127" s="9"/>
      <c r="B127" s="9"/>
      <c r="C127" s="9"/>
    </row>
    <row r="128" spans="1:3" s="2" customFormat="1" ht="15">
      <c r="A128" s="9"/>
      <c r="B128" s="9"/>
      <c r="C128" s="9"/>
    </row>
    <row r="129" spans="1:3" s="2" customFormat="1" ht="15">
      <c r="A129" s="9"/>
      <c r="B129" s="9"/>
      <c r="C129" s="9"/>
    </row>
    <row r="130" spans="1:3" s="2" customFormat="1" ht="15">
      <c r="A130" s="9"/>
      <c r="B130" s="9"/>
      <c r="C130" s="9"/>
    </row>
    <row r="131" spans="1:3" s="2" customFormat="1" ht="15">
      <c r="A131" s="9"/>
      <c r="B131" s="9"/>
      <c r="C131" s="9"/>
    </row>
    <row r="132" spans="1:3" s="2" customFormat="1" ht="15">
      <c r="A132" s="9"/>
      <c r="B132" s="9"/>
      <c r="C132" s="9"/>
    </row>
    <row r="133" spans="1:3" s="2" customFormat="1" ht="15">
      <c r="A133" s="9"/>
      <c r="B133" s="9"/>
      <c r="C133" s="9"/>
    </row>
    <row r="134" spans="1:3" s="2" customFormat="1" ht="15">
      <c r="A134" s="9"/>
      <c r="B134" s="9"/>
      <c r="C134" s="9"/>
    </row>
    <row r="135" spans="1:3" s="2" customFormat="1" ht="15">
      <c r="A135" s="9"/>
      <c r="B135" s="9"/>
      <c r="C135" s="9"/>
    </row>
    <row r="136" spans="1:3" s="2" customFormat="1" ht="15">
      <c r="A136" s="9"/>
      <c r="B136" s="9"/>
      <c r="C136" s="9"/>
    </row>
    <row r="137" spans="1:3" s="2" customFormat="1" ht="15">
      <c r="A137" s="9"/>
      <c r="B137" s="9"/>
      <c r="C137" s="9"/>
    </row>
    <row r="138" spans="1:3" s="2" customFormat="1" ht="15">
      <c r="A138" s="9"/>
      <c r="B138" s="9"/>
      <c r="C138" s="9"/>
    </row>
    <row r="139" spans="1:3" s="2" customFormat="1" ht="15">
      <c r="A139" s="9"/>
      <c r="B139" s="9"/>
      <c r="C139" s="9"/>
    </row>
    <row r="140" spans="1:3" s="2" customFormat="1" ht="15">
      <c r="A140" s="9"/>
      <c r="B140" s="9"/>
      <c r="C140" s="9"/>
    </row>
    <row r="141" spans="1:3" s="2" customFormat="1" ht="15">
      <c r="A141" s="9"/>
      <c r="B141" s="9"/>
      <c r="C141" s="9"/>
    </row>
    <row r="142" spans="1:3" s="2" customFormat="1" ht="15">
      <c r="A142" s="9"/>
      <c r="B142" s="9"/>
      <c r="C142" s="9"/>
    </row>
    <row r="143" spans="1:3" s="2" customFormat="1" ht="15">
      <c r="A143" s="9"/>
      <c r="B143" s="9"/>
      <c r="C143" s="9"/>
    </row>
    <row r="144" spans="1:3" s="2" customFormat="1" ht="15">
      <c r="A144" s="9"/>
      <c r="B144" s="9"/>
      <c r="C144" s="9"/>
    </row>
    <row r="145" spans="1:3" s="2" customFormat="1" ht="15">
      <c r="A145" s="9"/>
      <c r="B145" s="9"/>
      <c r="C145" s="9"/>
    </row>
    <row r="146" spans="1:3" s="2" customFormat="1" ht="15">
      <c r="A146" s="9"/>
      <c r="B146" s="9"/>
      <c r="C146" s="9"/>
    </row>
    <row r="147" spans="1:3" s="2" customFormat="1" ht="15">
      <c r="A147" s="9"/>
      <c r="B147" s="9"/>
      <c r="C147" s="9"/>
    </row>
    <row r="148" spans="1:3" s="2" customFormat="1" ht="15">
      <c r="A148" s="9"/>
      <c r="B148" s="9"/>
      <c r="C148" s="9"/>
    </row>
    <row r="149" spans="1:3" s="2" customFormat="1" ht="15">
      <c r="A149" s="9"/>
      <c r="B149" s="9"/>
      <c r="C149" s="9"/>
    </row>
    <row r="150" spans="1:3" s="2" customFormat="1" ht="15">
      <c r="A150" s="9"/>
      <c r="B150" s="9"/>
      <c r="C150" s="9"/>
    </row>
    <row r="151" spans="1:3" s="2" customFormat="1" ht="15">
      <c r="A151" s="9"/>
      <c r="B151" s="9"/>
      <c r="C151" s="9"/>
    </row>
    <row r="152" spans="1:3" s="2" customFormat="1" ht="15">
      <c r="A152" s="9"/>
      <c r="B152" s="9"/>
      <c r="C152" s="9"/>
    </row>
    <row r="153" spans="1:3" s="2" customFormat="1" ht="15">
      <c r="A153" s="9"/>
      <c r="B153" s="9"/>
      <c r="C153" s="9"/>
    </row>
    <row r="154" spans="1:3" s="2" customFormat="1" ht="15">
      <c r="A154" s="9"/>
      <c r="B154" s="9"/>
      <c r="C154" s="9"/>
    </row>
    <row r="155" spans="1:3" s="2" customFormat="1" ht="15">
      <c r="A155" s="9"/>
      <c r="B155" s="9"/>
      <c r="C155" s="9"/>
    </row>
    <row r="156" spans="1:3" s="2" customFormat="1" ht="15">
      <c r="A156" s="9"/>
      <c r="B156" s="9"/>
      <c r="C156" s="9"/>
    </row>
    <row r="157" spans="1:3" s="2" customFormat="1" ht="15">
      <c r="A157" s="9"/>
      <c r="B157" s="9"/>
      <c r="C157" s="9"/>
    </row>
    <row r="158" spans="1:3" s="2" customFormat="1" ht="15">
      <c r="A158" s="9"/>
      <c r="B158" s="9"/>
      <c r="C158" s="9"/>
    </row>
    <row r="159" spans="1:3" s="2" customFormat="1" ht="15">
      <c r="A159" s="9"/>
      <c r="B159" s="9"/>
      <c r="C159" s="9"/>
    </row>
    <row r="160" spans="1:3" s="2" customFormat="1" ht="15">
      <c r="A160" s="9"/>
      <c r="B160" s="9"/>
      <c r="C160" s="9"/>
    </row>
    <row r="161" spans="1:3" s="2" customFormat="1" ht="15">
      <c r="A161" s="9"/>
      <c r="B161" s="9"/>
      <c r="C161" s="9"/>
    </row>
    <row r="162" spans="1:3" s="2" customFormat="1" ht="15">
      <c r="A162" s="9"/>
      <c r="B162" s="9"/>
      <c r="C162" s="9"/>
    </row>
    <row r="163" spans="1:3" s="2" customFormat="1" ht="15">
      <c r="A163" s="9"/>
      <c r="B163" s="9"/>
      <c r="C163" s="9"/>
    </row>
    <row r="164" spans="1:3" s="2" customFormat="1" ht="15">
      <c r="A164" s="9"/>
      <c r="B164" s="9"/>
      <c r="C164" s="9"/>
    </row>
    <row r="165" spans="1:3" s="2" customFormat="1" ht="15">
      <c r="A165" s="9"/>
      <c r="B165" s="9"/>
      <c r="C165" s="9"/>
    </row>
    <row r="166" spans="1:3" s="2" customFormat="1" ht="15">
      <c r="A166" s="9"/>
      <c r="B166" s="9"/>
      <c r="C166" s="9"/>
    </row>
    <row r="167" spans="1:3" s="2" customFormat="1" ht="15">
      <c r="A167" s="9"/>
      <c r="B167" s="9"/>
      <c r="C167" s="9"/>
    </row>
    <row r="168" spans="1:3" s="2" customFormat="1" ht="15">
      <c r="A168" s="9"/>
      <c r="B168" s="9"/>
      <c r="C168" s="9"/>
    </row>
    <row r="169" spans="1:3" s="2" customFormat="1" ht="15">
      <c r="A169" s="9"/>
      <c r="B169" s="9"/>
      <c r="C169" s="9"/>
    </row>
    <row r="170" spans="1:3" s="2" customFormat="1" ht="15">
      <c r="A170" s="9"/>
      <c r="B170" s="9"/>
      <c r="C170" s="9"/>
    </row>
    <row r="171" spans="1:3" s="2" customFormat="1" ht="15">
      <c r="A171" s="9"/>
      <c r="B171" s="9"/>
      <c r="C171" s="9"/>
    </row>
    <row r="172" spans="1:3" s="2" customFormat="1" ht="15">
      <c r="A172" s="9"/>
      <c r="B172" s="9"/>
      <c r="C172" s="9"/>
    </row>
    <row r="173" spans="1:3" s="2" customFormat="1" ht="15">
      <c r="A173" s="9"/>
      <c r="B173" s="9"/>
      <c r="C173" s="9"/>
    </row>
    <row r="174" spans="1:3" s="2" customFormat="1" ht="15">
      <c r="A174" s="9"/>
      <c r="B174" s="9"/>
      <c r="C174" s="9"/>
    </row>
    <row r="175" spans="1:3" s="2" customFormat="1" ht="15">
      <c r="A175" s="9"/>
      <c r="B175" s="9"/>
      <c r="C175" s="9"/>
    </row>
    <row r="176" spans="1:3" s="2" customFormat="1" ht="15">
      <c r="A176" s="9"/>
      <c r="B176" s="9"/>
      <c r="C176" s="9"/>
    </row>
    <row r="177" spans="1:3" s="2" customFormat="1" ht="15">
      <c r="A177" s="9"/>
      <c r="B177" s="9"/>
      <c r="C177" s="9"/>
    </row>
    <row r="178" spans="1:3" s="2" customFormat="1" ht="15">
      <c r="A178" s="9"/>
      <c r="B178" s="9"/>
      <c r="C178" s="9"/>
    </row>
    <row r="179" spans="1:3" s="2" customFormat="1" ht="15">
      <c r="A179" s="9"/>
      <c r="B179" s="9"/>
      <c r="C179" s="9"/>
    </row>
    <row r="180" spans="1:3" s="2" customFormat="1" ht="15">
      <c r="A180" s="9"/>
      <c r="B180" s="9"/>
      <c r="C180" s="9"/>
    </row>
    <row r="181" spans="1:3" s="2" customFormat="1" ht="15">
      <c r="A181" s="9"/>
      <c r="B181" s="9"/>
      <c r="C181" s="9"/>
    </row>
    <row r="182" spans="1:3" s="2" customFormat="1" ht="15">
      <c r="A182" s="9"/>
      <c r="B182" s="9"/>
      <c r="C182" s="9"/>
    </row>
    <row r="183" spans="1:3" s="2" customFormat="1" ht="15">
      <c r="A183" s="9"/>
      <c r="B183" s="9"/>
      <c r="C183" s="9"/>
    </row>
    <row r="184" spans="1:3" s="2" customFormat="1" ht="15">
      <c r="A184" s="9"/>
      <c r="B184" s="9"/>
      <c r="C184" s="9"/>
    </row>
    <row r="185" spans="1:3" s="2" customFormat="1" ht="15">
      <c r="A185" s="9"/>
      <c r="B185" s="9"/>
      <c r="C185" s="9"/>
    </row>
    <row r="186" spans="1:3" s="2" customFormat="1" ht="15">
      <c r="A186" s="9"/>
      <c r="B186" s="9"/>
      <c r="C186" s="9"/>
    </row>
    <row r="187" spans="1:3" s="2" customFormat="1" ht="15">
      <c r="A187" s="9"/>
      <c r="B187" s="9"/>
      <c r="C187" s="9"/>
    </row>
    <row r="188" spans="1:3" s="2" customFormat="1" ht="15">
      <c r="A188" s="9"/>
      <c r="B188" s="9"/>
      <c r="C188" s="9"/>
    </row>
    <row r="189" spans="1:3" s="2" customFormat="1" ht="15">
      <c r="A189" s="9"/>
      <c r="B189" s="9"/>
      <c r="C189" s="9"/>
    </row>
    <row r="190" spans="1:3" s="2" customFormat="1" ht="15">
      <c r="A190" s="9"/>
      <c r="B190" s="9"/>
      <c r="C190" s="9"/>
    </row>
    <row r="191" spans="1:3" s="2" customFormat="1" ht="15">
      <c r="A191" s="9"/>
      <c r="B191" s="9"/>
      <c r="C191" s="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IV108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625" style="9" customWidth="1"/>
    <col min="4" max="4" width="11.25390625" style="9" bestFit="1" customWidth="1"/>
    <col min="5" max="5" width="21.50390625" style="9" bestFit="1" customWidth="1"/>
    <col min="6" max="6" width="19.375" style="9" bestFit="1" customWidth="1"/>
    <col min="7" max="7" width="22.75390625" style="9" bestFit="1" customWidth="1"/>
    <col min="8" max="8" width="27.50390625" style="9" bestFit="1" customWidth="1"/>
    <col min="9" max="10" width="6.50390625" style="9" bestFit="1" customWidth="1"/>
    <col min="11" max="11" width="21.50390625" style="9" bestFit="1" customWidth="1"/>
    <col min="12" max="12" width="22.75390625" style="9" bestFit="1" customWidth="1"/>
    <col min="13" max="13" width="27.50390625" style="9" bestFit="1" customWidth="1"/>
    <col min="14" max="14" width="6.50390625" style="9" bestFit="1" customWidth="1"/>
    <col min="15" max="15" width="13.50390625" style="9" bestFit="1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6" width="9.00390625" style="9" customWidth="1"/>
    <col min="37" max="37" width="11.375" style="8" bestFit="1" customWidth="1"/>
    <col min="38" max="38" width="9.00390625" style="11" customWidth="1"/>
    <col min="39" max="16384" width="9.00390625" style="9" customWidth="1"/>
  </cols>
  <sheetData>
    <row r="1" spans="1:38" ht="18.75">
      <c r="A1" s="23" t="s">
        <v>151</v>
      </c>
      <c r="B1" s="5" t="s">
        <v>88</v>
      </c>
      <c r="C1" s="6" t="s">
        <v>89</v>
      </c>
      <c r="D1" s="5" t="s">
        <v>90</v>
      </c>
      <c r="E1" s="5" t="s">
        <v>152</v>
      </c>
      <c r="F1" s="5" t="s">
        <v>153</v>
      </c>
      <c r="G1" s="9" t="s">
        <v>154</v>
      </c>
      <c r="H1" s="9" t="s">
        <v>155</v>
      </c>
      <c r="K1" s="49" t="s">
        <v>152</v>
      </c>
      <c r="L1" s="9" t="s">
        <v>154</v>
      </c>
      <c r="M1" s="9" t="s">
        <v>155</v>
      </c>
      <c r="O1" s="5" t="s">
        <v>95</v>
      </c>
      <c r="R1" s="8"/>
      <c r="S1" s="8"/>
      <c r="X1" s="9"/>
      <c r="Y1" s="9"/>
      <c r="Z1" s="9"/>
      <c r="AD1" s="8"/>
      <c r="AE1" s="11"/>
      <c r="AK1" s="9"/>
      <c r="AL1" s="9"/>
    </row>
    <row r="2" spans="1:33" s="15" customFormat="1" ht="16.5">
      <c r="A2" s="21" t="s">
        <v>96</v>
      </c>
      <c r="B2" s="21" t="s">
        <v>97</v>
      </c>
      <c r="C2" s="50" t="s">
        <v>104</v>
      </c>
      <c r="D2" s="21" t="s">
        <v>99</v>
      </c>
      <c r="E2" s="22" t="s">
        <v>105</v>
      </c>
      <c r="F2" s="22" t="s">
        <v>106</v>
      </c>
      <c r="G2" s="22" t="s">
        <v>106</v>
      </c>
      <c r="H2" s="22" t="s">
        <v>106</v>
      </c>
      <c r="I2" s="22"/>
      <c r="J2" s="22"/>
      <c r="K2" s="51" t="s">
        <v>160</v>
      </c>
      <c r="L2" s="22" t="s">
        <v>156</v>
      </c>
      <c r="M2" s="22" t="s">
        <v>156</v>
      </c>
      <c r="O2" s="52">
        <f>44/12</f>
        <v>3.6666666666666665</v>
      </c>
      <c r="P2" s="15" t="s">
        <v>161</v>
      </c>
      <c r="R2" s="17"/>
      <c r="S2" s="17"/>
      <c r="AB2" s="31"/>
      <c r="AC2" s="31"/>
      <c r="AD2" s="17"/>
      <c r="AE2" s="31"/>
      <c r="AG2" s="31"/>
    </row>
    <row r="3" spans="1:42" s="15" customFormat="1" ht="15">
      <c r="A3" s="12">
        <v>1</v>
      </c>
      <c r="B3" s="15">
        <v>1</v>
      </c>
      <c r="C3" s="13" t="s">
        <v>111</v>
      </c>
      <c r="D3" s="14">
        <f>'E1'!D3</f>
        <v>14369689</v>
      </c>
      <c r="E3" s="14">
        <f>SUM('D2'!D4:Z4,'D2'!AC4:AF4,'D2'!AI4)</f>
        <v>4604626.9446691945</v>
      </c>
      <c r="F3" s="53">
        <f aca="true" t="shared" si="0" ref="F3:F34">E3/D3</f>
        <v>0.32044026455055463</v>
      </c>
      <c r="G3" s="53">
        <v>0.7006227356155863</v>
      </c>
      <c r="H3" s="53">
        <v>0.6348174012464854</v>
      </c>
      <c r="I3" s="14"/>
      <c r="J3" s="14"/>
      <c r="K3" s="14">
        <f aca="true" t="shared" si="1" ref="K3:K38">E3*$O$2</f>
        <v>16883632.130453713</v>
      </c>
      <c r="L3" s="53">
        <f>G3*$O$2</f>
        <v>2.568950030590483</v>
      </c>
      <c r="M3" s="53">
        <f>H3*$O$2</f>
        <v>2.3276638045704465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9"/>
      <c r="AM3" s="19"/>
      <c r="AN3" s="19"/>
      <c r="AP3" s="27"/>
    </row>
    <row r="4" spans="1:42" ht="15">
      <c r="A4" s="9">
        <v>2</v>
      </c>
      <c r="B4" s="15">
        <v>2</v>
      </c>
      <c r="C4" s="5" t="s">
        <v>112</v>
      </c>
      <c r="D4" s="17">
        <f>'E1'!D4</f>
        <v>1378652</v>
      </c>
      <c r="E4" s="8">
        <f>SUM('D2'!D5:Z5,'D2'!AC5:AF5,'D2'!AI5)</f>
        <v>201813.1653736852</v>
      </c>
      <c r="F4" s="41">
        <f t="shared" si="0"/>
        <v>0.14638441417680836</v>
      </c>
      <c r="G4" s="41">
        <v>0.9096276623383948</v>
      </c>
      <c r="H4" s="41">
        <v>0.8300326099728579</v>
      </c>
      <c r="I4" s="8"/>
      <c r="J4" s="8"/>
      <c r="K4" s="8">
        <f t="shared" si="1"/>
        <v>739981.606370179</v>
      </c>
      <c r="L4" s="41">
        <f aca="true" t="shared" si="2" ref="L4:L34">G4*$O$2</f>
        <v>3.335301428574114</v>
      </c>
      <c r="M4" s="41">
        <f aca="true" t="shared" si="3" ref="M4:M34">H4*$O$2</f>
        <v>3.043452903233812</v>
      </c>
      <c r="N4" s="8"/>
      <c r="O4" s="8"/>
      <c r="P4" s="8"/>
      <c r="Q4" s="8"/>
      <c r="R4" s="8"/>
      <c r="S4" s="8"/>
      <c r="T4" s="8"/>
      <c r="U4" s="8"/>
      <c r="V4" s="8"/>
      <c r="W4" s="8"/>
      <c r="AA4" s="8"/>
      <c r="AB4" s="8"/>
      <c r="AC4" s="8"/>
      <c r="AD4" s="8"/>
      <c r="AE4" s="8"/>
      <c r="AF4" s="8"/>
      <c r="AG4" s="8"/>
      <c r="AH4" s="8"/>
      <c r="AI4" s="8"/>
      <c r="AJ4" s="8"/>
      <c r="AL4" s="18"/>
      <c r="AM4" s="18"/>
      <c r="AN4" s="18"/>
      <c r="AP4" s="26"/>
    </row>
    <row r="5" spans="1:42" ht="15">
      <c r="A5" s="9">
        <v>3</v>
      </c>
      <c r="B5" s="15">
        <v>3</v>
      </c>
      <c r="C5" s="5" t="s">
        <v>113</v>
      </c>
      <c r="D5" s="17">
        <f>'E1'!D5</f>
        <v>38924619</v>
      </c>
      <c r="E5" s="8">
        <f>SUM('D2'!D6:Z6,'D2'!AC6:AF6,'D2'!AI6)</f>
        <v>4049582.3537238054</v>
      </c>
      <c r="F5" s="41">
        <f t="shared" si="0"/>
        <v>0.10403653157719554</v>
      </c>
      <c r="G5" s="41">
        <v>0.5829359472420921</v>
      </c>
      <c r="H5" s="41">
        <v>0.5060736957114502</v>
      </c>
      <c r="I5" s="8"/>
      <c r="J5" s="8"/>
      <c r="K5" s="8">
        <f t="shared" si="1"/>
        <v>14848468.63032062</v>
      </c>
      <c r="L5" s="41">
        <f t="shared" si="2"/>
        <v>2.1374318065543374</v>
      </c>
      <c r="M5" s="41">
        <f t="shared" si="3"/>
        <v>1.8556035509419841</v>
      </c>
      <c r="N5" s="8"/>
      <c r="O5" s="8"/>
      <c r="P5" s="8"/>
      <c r="Q5" s="8"/>
      <c r="R5" s="8"/>
      <c r="S5" s="8"/>
      <c r="T5" s="8"/>
      <c r="U5" s="8"/>
      <c r="V5" s="8"/>
      <c r="W5" s="8"/>
      <c r="AA5" s="8"/>
      <c r="AB5" s="8"/>
      <c r="AC5" s="8"/>
      <c r="AD5" s="8"/>
      <c r="AE5" s="8"/>
      <c r="AF5" s="8"/>
      <c r="AG5" s="8"/>
      <c r="AH5" s="8"/>
      <c r="AI5" s="8"/>
      <c r="AJ5" s="8"/>
      <c r="AL5" s="18"/>
      <c r="AM5" s="18"/>
      <c r="AN5" s="18"/>
      <c r="AP5" s="26"/>
    </row>
    <row r="6" spans="1:42" ht="15">
      <c r="A6" s="9">
        <v>4</v>
      </c>
      <c r="B6" s="15">
        <v>4</v>
      </c>
      <c r="C6" s="5" t="s">
        <v>114</v>
      </c>
      <c r="D6" s="17">
        <f>'E1'!D6</f>
        <v>7093605</v>
      </c>
      <c r="E6" s="8">
        <f>SUM('D2'!D7:Z7,'D2'!AC7:AF7,'D2'!AI7)</f>
        <v>968322.0094207373</v>
      </c>
      <c r="F6" s="41">
        <f t="shared" si="0"/>
        <v>0.13650633343987117</v>
      </c>
      <c r="G6" s="41">
        <v>0.6686630559759801</v>
      </c>
      <c r="H6" s="41">
        <v>0.541093824545178</v>
      </c>
      <c r="I6" s="8"/>
      <c r="J6" s="8"/>
      <c r="K6" s="8">
        <f t="shared" si="1"/>
        <v>3550514.034542703</v>
      </c>
      <c r="L6" s="41">
        <f t="shared" si="2"/>
        <v>2.4517645385785936</v>
      </c>
      <c r="M6" s="41">
        <f t="shared" si="3"/>
        <v>1.9840106899989858</v>
      </c>
      <c r="N6" s="8"/>
      <c r="O6" s="8"/>
      <c r="P6" s="8"/>
      <c r="Q6" s="8"/>
      <c r="R6" s="8"/>
      <c r="S6" s="8"/>
      <c r="T6" s="8"/>
      <c r="U6" s="8"/>
      <c r="V6" s="8"/>
      <c r="W6" s="8"/>
      <c r="AA6" s="8"/>
      <c r="AB6" s="8"/>
      <c r="AC6" s="8"/>
      <c r="AD6" s="8"/>
      <c r="AE6" s="8"/>
      <c r="AF6" s="8"/>
      <c r="AG6" s="8"/>
      <c r="AH6" s="8"/>
      <c r="AI6" s="8"/>
      <c r="AJ6" s="8"/>
      <c r="AL6" s="18"/>
      <c r="AM6" s="18"/>
      <c r="AN6" s="18"/>
      <c r="AP6" s="26"/>
    </row>
    <row r="7" spans="1:42" ht="15">
      <c r="A7" s="9">
        <v>5</v>
      </c>
      <c r="B7" s="15">
        <v>5</v>
      </c>
      <c r="C7" s="5" t="s">
        <v>115</v>
      </c>
      <c r="D7" s="17">
        <f>'E1'!D7</f>
        <v>14861895</v>
      </c>
      <c r="E7" s="8">
        <f>SUM('D2'!D8:Z8,'D2'!AC8:AF8,'D2'!AI8)</f>
        <v>5243500.340624425</v>
      </c>
      <c r="F7" s="41">
        <f t="shared" si="0"/>
        <v>0.3528150576103804</v>
      </c>
      <c r="G7" s="41">
        <v>1.1625375008307575</v>
      </c>
      <c r="H7" s="41">
        <v>1.0512612871741813</v>
      </c>
      <c r="I7" s="8"/>
      <c r="J7" s="8"/>
      <c r="K7" s="8">
        <f t="shared" si="1"/>
        <v>19226167.91562289</v>
      </c>
      <c r="L7" s="41">
        <f t="shared" si="2"/>
        <v>4.26263750304611</v>
      </c>
      <c r="M7" s="41">
        <f t="shared" si="3"/>
        <v>3.8546247196386645</v>
      </c>
      <c r="N7" s="8"/>
      <c r="O7" s="8"/>
      <c r="P7" s="8"/>
      <c r="Q7" s="8"/>
      <c r="R7" s="8"/>
      <c r="S7" s="8"/>
      <c r="T7" s="8"/>
      <c r="U7" s="8"/>
      <c r="V7" s="8"/>
      <c r="W7" s="8"/>
      <c r="AA7" s="8"/>
      <c r="AB7" s="8"/>
      <c r="AC7" s="8"/>
      <c r="AD7" s="8"/>
      <c r="AE7" s="8"/>
      <c r="AF7" s="8"/>
      <c r="AG7" s="8"/>
      <c r="AH7" s="8"/>
      <c r="AI7" s="8"/>
      <c r="AJ7" s="8"/>
      <c r="AL7" s="18"/>
      <c r="AM7" s="18"/>
      <c r="AN7" s="18"/>
      <c r="AP7" s="26"/>
    </row>
    <row r="8" spans="1:42" ht="15">
      <c r="A8" s="9">
        <v>6</v>
      </c>
      <c r="B8" s="15">
        <v>6</v>
      </c>
      <c r="C8" s="5" t="s">
        <v>116</v>
      </c>
      <c r="D8" s="17">
        <f>'E1'!D8</f>
        <v>26102452</v>
      </c>
      <c r="E8" s="8">
        <f>SUM('D2'!D9:Z9,'D2'!AC9:AF9,'D2'!AI9)</f>
        <v>13782496.841400104</v>
      </c>
      <c r="F8" s="41">
        <f t="shared" si="0"/>
        <v>0.5280154079547815</v>
      </c>
      <c r="G8" s="41">
        <v>1.4457015100297694</v>
      </c>
      <c r="H8" s="41">
        <v>1.3116977605982556</v>
      </c>
      <c r="I8" s="8"/>
      <c r="J8" s="8"/>
      <c r="K8" s="8">
        <f t="shared" si="1"/>
        <v>50535821.75180038</v>
      </c>
      <c r="L8" s="41">
        <f t="shared" si="2"/>
        <v>5.300905536775821</v>
      </c>
      <c r="M8" s="41">
        <f t="shared" si="3"/>
        <v>4.809558455526937</v>
      </c>
      <c r="N8" s="8"/>
      <c r="O8" s="8"/>
      <c r="P8" s="8"/>
      <c r="Q8" s="8"/>
      <c r="R8" s="8"/>
      <c r="S8" s="8"/>
      <c r="T8" s="8"/>
      <c r="U8" s="8"/>
      <c r="V8" s="8"/>
      <c r="W8" s="8"/>
      <c r="AA8" s="8"/>
      <c r="AB8" s="8"/>
      <c r="AC8" s="8"/>
      <c r="AD8" s="8"/>
      <c r="AE8" s="8"/>
      <c r="AF8" s="8"/>
      <c r="AG8" s="8"/>
      <c r="AH8" s="8"/>
      <c r="AI8" s="8"/>
      <c r="AJ8" s="8"/>
      <c r="AL8" s="18"/>
      <c r="AM8" s="18"/>
      <c r="AN8" s="18"/>
      <c r="AP8" s="26"/>
    </row>
    <row r="9" spans="1:42" ht="15">
      <c r="A9" s="9">
        <v>7</v>
      </c>
      <c r="B9" s="15">
        <v>7</v>
      </c>
      <c r="C9" s="5" t="s">
        <v>117</v>
      </c>
      <c r="D9" s="17">
        <f>'E1'!D9</f>
        <v>12983407</v>
      </c>
      <c r="E9" s="8">
        <f>SUM('D2'!D10:Z10,'D2'!AC10:AF10,'D2'!AI10)</f>
        <v>11106876.086043088</v>
      </c>
      <c r="F9" s="41">
        <f t="shared" si="0"/>
        <v>0.8554669884447963</v>
      </c>
      <c r="G9" s="41">
        <v>1.4649157090543596</v>
      </c>
      <c r="H9" s="41">
        <v>1.0737477690322788</v>
      </c>
      <c r="I9" s="8"/>
      <c r="J9" s="8"/>
      <c r="K9" s="8">
        <f t="shared" si="1"/>
        <v>40725212.31549132</v>
      </c>
      <c r="L9" s="41">
        <f t="shared" si="2"/>
        <v>5.371357599865985</v>
      </c>
      <c r="M9" s="41">
        <f t="shared" si="3"/>
        <v>3.9370751531183554</v>
      </c>
      <c r="N9" s="8"/>
      <c r="O9" s="8"/>
      <c r="P9" s="8"/>
      <c r="Q9" s="8"/>
      <c r="R9" s="8"/>
      <c r="S9" s="8"/>
      <c r="T9" s="8"/>
      <c r="U9" s="8"/>
      <c r="V9" s="8"/>
      <c r="W9" s="8"/>
      <c r="AA9" s="8"/>
      <c r="AB9" s="8"/>
      <c r="AC9" s="8"/>
      <c r="AD9" s="8"/>
      <c r="AE9" s="8"/>
      <c r="AF9" s="8"/>
      <c r="AG9" s="8"/>
      <c r="AH9" s="8"/>
      <c r="AI9" s="8"/>
      <c r="AJ9" s="8"/>
      <c r="AL9" s="18"/>
      <c r="AM9" s="18"/>
      <c r="AN9" s="18"/>
      <c r="AP9" s="26"/>
    </row>
    <row r="10" spans="1:42" ht="15">
      <c r="A10" s="9">
        <v>8</v>
      </c>
      <c r="B10" s="15">
        <v>8</v>
      </c>
      <c r="C10" s="5" t="s">
        <v>118</v>
      </c>
      <c r="D10" s="17">
        <f>'E1'!D10</f>
        <v>8369081</v>
      </c>
      <c r="E10" s="8">
        <f>SUM('D2'!D11:Z11,'D2'!AC11:AF11,'D2'!AI11)</f>
        <v>18588881.69942473</v>
      </c>
      <c r="F10" s="41">
        <f t="shared" si="0"/>
        <v>2.221137744923813</v>
      </c>
      <c r="G10" s="41">
        <v>3.121474095597647</v>
      </c>
      <c r="H10" s="41">
        <v>2.9878561788867413</v>
      </c>
      <c r="I10" s="8"/>
      <c r="J10" s="8"/>
      <c r="K10" s="8">
        <f t="shared" si="1"/>
        <v>68159232.89789067</v>
      </c>
      <c r="L10" s="41">
        <f t="shared" si="2"/>
        <v>11.445405017191373</v>
      </c>
      <c r="M10" s="41">
        <f t="shared" si="3"/>
        <v>10.95547265591805</v>
      </c>
      <c r="N10" s="8"/>
      <c r="O10" s="8"/>
      <c r="P10" s="8"/>
      <c r="Q10" s="8"/>
      <c r="R10" s="8"/>
      <c r="S10" s="8"/>
      <c r="T10" s="8"/>
      <c r="U10" s="8"/>
      <c r="V10" s="8"/>
      <c r="W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L10" s="18"/>
      <c r="AM10" s="18"/>
      <c r="AN10" s="18"/>
      <c r="AP10" s="26"/>
    </row>
    <row r="11" spans="1:42" ht="15">
      <c r="A11" s="9">
        <v>9</v>
      </c>
      <c r="B11" s="15">
        <v>9</v>
      </c>
      <c r="C11" s="5" t="s">
        <v>119</v>
      </c>
      <c r="D11" s="17">
        <f>'E1'!D11</f>
        <v>17159538</v>
      </c>
      <c r="E11" s="8">
        <f>SUM('D2'!D12:Z12,'D2'!AC12:AF12,'D2'!AI12)</f>
        <v>44829460.618750736</v>
      </c>
      <c r="F11" s="41">
        <f t="shared" si="0"/>
        <v>2.612509766798543</v>
      </c>
      <c r="G11" s="41">
        <v>5.589317441778159</v>
      </c>
      <c r="H11" s="41">
        <v>5.36453309441963</v>
      </c>
      <c r="I11" s="8"/>
      <c r="J11" s="8"/>
      <c r="K11" s="8">
        <f t="shared" si="1"/>
        <v>164374688.93541935</v>
      </c>
      <c r="L11" s="41">
        <f t="shared" si="2"/>
        <v>20.494163953186582</v>
      </c>
      <c r="M11" s="41">
        <f t="shared" si="3"/>
        <v>19.669954679538645</v>
      </c>
      <c r="N11" s="8"/>
      <c r="O11" s="8"/>
      <c r="P11" s="8"/>
      <c r="Q11" s="8"/>
      <c r="R11" s="8"/>
      <c r="S11" s="8"/>
      <c r="T11" s="8"/>
      <c r="U11" s="8"/>
      <c r="V11" s="8"/>
      <c r="W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L11" s="18"/>
      <c r="AM11" s="18"/>
      <c r="AN11" s="18"/>
      <c r="AP11" s="26"/>
    </row>
    <row r="12" spans="1:42" ht="15">
      <c r="A12" s="9">
        <v>10</v>
      </c>
      <c r="B12" s="15">
        <v>10</v>
      </c>
      <c r="C12" s="5" t="s">
        <v>120</v>
      </c>
      <c r="D12" s="17">
        <f>'E1'!D12</f>
        <v>6137764</v>
      </c>
      <c r="E12" s="8">
        <f>SUM('D2'!D13:Z13,'D2'!AC13:AF13,'D2'!AI13)</f>
        <v>1496721.0082902305</v>
      </c>
      <c r="F12" s="41">
        <f t="shared" si="0"/>
        <v>0.24385444085015823</v>
      </c>
      <c r="G12" s="41">
        <v>1.0302984039829013</v>
      </c>
      <c r="H12" s="41">
        <v>0.8177627008971482</v>
      </c>
      <c r="I12" s="8"/>
      <c r="J12" s="8"/>
      <c r="K12" s="8">
        <f t="shared" si="1"/>
        <v>5487977.030397512</v>
      </c>
      <c r="L12" s="41">
        <f t="shared" si="2"/>
        <v>3.777760814603971</v>
      </c>
      <c r="M12" s="41">
        <f t="shared" si="3"/>
        <v>2.9984632366228765</v>
      </c>
      <c r="N12" s="8"/>
      <c r="O12" s="8"/>
      <c r="P12" s="8"/>
      <c r="Q12" s="8"/>
      <c r="R12" s="8"/>
      <c r="S12" s="8"/>
      <c r="T12" s="8"/>
      <c r="U12" s="8"/>
      <c r="V12" s="8"/>
      <c r="W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L12" s="18"/>
      <c r="AM12" s="18"/>
      <c r="AN12" s="18"/>
      <c r="AP12" s="26"/>
    </row>
    <row r="13" spans="1:42" ht="15">
      <c r="A13" s="15">
        <v>11</v>
      </c>
      <c r="B13" s="15">
        <v>11</v>
      </c>
      <c r="C13" s="16" t="s">
        <v>121</v>
      </c>
      <c r="D13" s="17">
        <f>'E1'!D13</f>
        <v>13452388</v>
      </c>
      <c r="E13" s="8">
        <f>SUM('D2'!D14:Z14,'D2'!AC14:AF14,'D2'!AI14)</f>
        <v>1390443.3933216801</v>
      </c>
      <c r="F13" s="41">
        <f t="shared" si="0"/>
        <v>0.10336033969000002</v>
      </c>
      <c r="G13" s="41">
        <v>1.4801878587819233</v>
      </c>
      <c r="H13" s="41">
        <v>1.3574830959690731</v>
      </c>
      <c r="I13" s="8"/>
      <c r="J13" s="8"/>
      <c r="K13" s="8">
        <f t="shared" si="1"/>
        <v>5098292.442179494</v>
      </c>
      <c r="L13" s="41">
        <f t="shared" si="2"/>
        <v>5.427355482200385</v>
      </c>
      <c r="M13" s="41">
        <f t="shared" si="3"/>
        <v>4.977438018553268</v>
      </c>
      <c r="N13" s="8"/>
      <c r="O13" s="8"/>
      <c r="P13" s="8"/>
      <c r="Q13" s="8"/>
      <c r="R13" s="8"/>
      <c r="S13" s="8"/>
      <c r="T13" s="8"/>
      <c r="U13" s="8"/>
      <c r="V13" s="8"/>
      <c r="W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L13" s="18"/>
      <c r="AM13" s="18"/>
      <c r="AN13" s="18"/>
      <c r="AP13" s="26"/>
    </row>
    <row r="14" spans="1:42" ht="15">
      <c r="A14" s="15">
        <v>12</v>
      </c>
      <c r="B14" s="15">
        <v>12</v>
      </c>
      <c r="C14" s="16" t="s">
        <v>122</v>
      </c>
      <c r="D14" s="17">
        <f>'E1'!D14</f>
        <v>28586673</v>
      </c>
      <c r="E14" s="8">
        <f>SUM('D2'!D15:Z15,'D2'!AC15:AF15,'D2'!AI15)</f>
        <v>1052785.9444327257</v>
      </c>
      <c r="F14" s="41">
        <f t="shared" si="0"/>
        <v>0.0368278583671743</v>
      </c>
      <c r="G14" s="41">
        <v>0.867283755503562</v>
      </c>
      <c r="H14" s="41">
        <v>0.7643813018086811</v>
      </c>
      <c r="I14" s="8"/>
      <c r="J14" s="8"/>
      <c r="K14" s="8">
        <f t="shared" si="1"/>
        <v>3860215.129586661</v>
      </c>
      <c r="L14" s="41">
        <f t="shared" si="2"/>
        <v>3.1800404368463937</v>
      </c>
      <c r="M14" s="41">
        <f t="shared" si="3"/>
        <v>2.802731439965164</v>
      </c>
      <c r="N14" s="8"/>
      <c r="O14" s="8"/>
      <c r="P14" s="8"/>
      <c r="Q14" s="8"/>
      <c r="R14" s="8"/>
      <c r="S14" s="8"/>
      <c r="T14" s="8"/>
      <c r="U14" s="8"/>
      <c r="V14" s="8"/>
      <c r="W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L14" s="18"/>
      <c r="AM14" s="18"/>
      <c r="AN14" s="18"/>
      <c r="AP14" s="26"/>
    </row>
    <row r="15" spans="1:42" ht="15">
      <c r="A15" s="15">
        <v>13</v>
      </c>
      <c r="B15" s="15">
        <v>13</v>
      </c>
      <c r="C15" s="16" t="s">
        <v>123</v>
      </c>
      <c r="D15" s="17">
        <f>'E1'!D15</f>
        <v>53402802</v>
      </c>
      <c r="E15" s="8">
        <f>SUM('D2'!D16:Z16,'D2'!AC16:AF16,'D2'!AI16)</f>
        <v>1607015.6644249877</v>
      </c>
      <c r="F15" s="41">
        <f t="shared" si="0"/>
        <v>0.03009234729715096</v>
      </c>
      <c r="G15" s="41">
        <v>0.5946369016474418</v>
      </c>
      <c r="H15" s="41">
        <v>0.48714763051665544</v>
      </c>
      <c r="I15" s="8"/>
      <c r="J15" s="8"/>
      <c r="K15" s="8">
        <f t="shared" si="1"/>
        <v>5892390.769558288</v>
      </c>
      <c r="L15" s="41">
        <f t="shared" si="2"/>
        <v>2.18033530604062</v>
      </c>
      <c r="M15" s="41">
        <f t="shared" si="3"/>
        <v>1.7862079785610698</v>
      </c>
      <c r="N15" s="8"/>
      <c r="O15" s="8"/>
      <c r="P15" s="8"/>
      <c r="Q15" s="8"/>
      <c r="R15" s="8"/>
      <c r="S15" s="8"/>
      <c r="T15" s="8"/>
      <c r="U15" s="8"/>
      <c r="V15" s="8"/>
      <c r="W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L15" s="18"/>
      <c r="AM15" s="18"/>
      <c r="AN15" s="18"/>
      <c r="AP15" s="26"/>
    </row>
    <row r="16" spans="1:42" ht="15">
      <c r="A16" s="15">
        <v>14</v>
      </c>
      <c r="B16" s="15">
        <v>14</v>
      </c>
      <c r="C16" s="16" t="s">
        <v>124</v>
      </c>
      <c r="D16" s="17">
        <f>'E1'!D16</f>
        <v>42667472</v>
      </c>
      <c r="E16" s="8">
        <f>SUM('D2'!D17:Z17,'D2'!AC17:AF17,'D2'!AI17)</f>
        <v>1877948.1457819056</v>
      </c>
      <c r="F16" s="41">
        <f t="shared" si="0"/>
        <v>0.044013578910461475</v>
      </c>
      <c r="G16" s="41">
        <v>0.9320411382632627</v>
      </c>
      <c r="H16" s="41">
        <v>0.79864805571502</v>
      </c>
      <c r="I16" s="8"/>
      <c r="J16" s="8"/>
      <c r="K16" s="8">
        <f t="shared" si="1"/>
        <v>6885809.867866987</v>
      </c>
      <c r="L16" s="41">
        <f t="shared" si="2"/>
        <v>3.4174841736319634</v>
      </c>
      <c r="M16" s="41">
        <f t="shared" si="3"/>
        <v>2.9283762042884063</v>
      </c>
      <c r="N16" s="8"/>
      <c r="O16" s="8"/>
      <c r="P16" s="8"/>
      <c r="Q16" s="8"/>
      <c r="R16" s="8"/>
      <c r="S16" s="8"/>
      <c r="T16" s="8"/>
      <c r="U16" s="8"/>
      <c r="V16" s="8"/>
      <c r="W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L16" s="18"/>
      <c r="AM16" s="18"/>
      <c r="AN16" s="18"/>
      <c r="AP16" s="26"/>
    </row>
    <row r="17" spans="1:42" ht="15">
      <c r="A17" s="15">
        <v>15</v>
      </c>
      <c r="B17" s="15">
        <v>15</v>
      </c>
      <c r="C17" s="16" t="s">
        <v>125</v>
      </c>
      <c r="D17" s="8">
        <f>'E1'!D17</f>
        <v>3938934</v>
      </c>
      <c r="E17" s="8">
        <f>SUM('D2'!D18:Z18,'D2'!AC18:AF18,'D2'!AI18)</f>
        <v>145390.92718226378</v>
      </c>
      <c r="F17" s="41">
        <f t="shared" si="0"/>
        <v>0.03691123719825307</v>
      </c>
      <c r="G17" s="41">
        <v>0.544482066814624</v>
      </c>
      <c r="H17" s="41">
        <v>0.4573680738458895</v>
      </c>
      <c r="I17" s="8"/>
      <c r="J17" s="8"/>
      <c r="K17" s="8">
        <f t="shared" si="1"/>
        <v>533100.0663349672</v>
      </c>
      <c r="L17" s="41">
        <f t="shared" si="2"/>
        <v>1.9964342449869545</v>
      </c>
      <c r="M17" s="41">
        <f t="shared" si="3"/>
        <v>1.6770162707682614</v>
      </c>
      <c r="N17" s="8"/>
      <c r="O17" s="8"/>
      <c r="P17" s="8"/>
      <c r="Q17" s="8"/>
      <c r="R17" s="8"/>
      <c r="S17" s="8"/>
      <c r="T17" s="8"/>
      <c r="U17" s="8"/>
      <c r="V17" s="8"/>
      <c r="W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L17" s="18"/>
      <c r="AM17" s="18"/>
      <c r="AN17" s="18"/>
      <c r="AP17" s="26"/>
    </row>
    <row r="18" spans="1:42" ht="15">
      <c r="A18" s="15">
        <v>16</v>
      </c>
      <c r="B18" s="15">
        <v>16</v>
      </c>
      <c r="C18" s="16" t="s">
        <v>108</v>
      </c>
      <c r="D18" s="8">
        <f>'E1'!D18</f>
        <v>32638428</v>
      </c>
      <c r="E18" s="8">
        <f>SUM('D2'!D19:Z19,'D2'!AC19:AF19,'D2'!AI19)</f>
        <v>2188359.3118511927</v>
      </c>
      <c r="F18" s="41">
        <f t="shared" si="0"/>
        <v>0.06704855123081273</v>
      </c>
      <c r="G18" s="41">
        <v>0.7178799024284027</v>
      </c>
      <c r="H18" s="41">
        <v>0.6112639678187629</v>
      </c>
      <c r="I18" s="8"/>
      <c r="J18" s="8"/>
      <c r="K18" s="8">
        <f t="shared" si="1"/>
        <v>8023984.143454373</v>
      </c>
      <c r="L18" s="41">
        <f t="shared" si="2"/>
        <v>2.6322263089041433</v>
      </c>
      <c r="M18" s="41">
        <f t="shared" si="3"/>
        <v>2.241301215335464</v>
      </c>
      <c r="N18" s="8"/>
      <c r="O18" s="8"/>
      <c r="P18" s="8"/>
      <c r="Q18" s="8"/>
      <c r="R18" s="8"/>
      <c r="S18" s="8"/>
      <c r="T18" s="8"/>
      <c r="U18" s="8"/>
      <c r="V18" s="8"/>
      <c r="W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L18" s="18"/>
      <c r="AM18" s="18"/>
      <c r="AN18" s="18"/>
      <c r="AP18" s="26"/>
    </row>
    <row r="19" spans="1:42" ht="15">
      <c r="A19" s="15">
        <v>17</v>
      </c>
      <c r="B19" s="15">
        <v>17</v>
      </c>
      <c r="C19" s="16" t="s">
        <v>126</v>
      </c>
      <c r="D19" s="8">
        <f>'E1'!D19</f>
        <v>77310529</v>
      </c>
      <c r="E19" s="8">
        <f>SUM('D2'!D20:Z20,'D2'!AC20:AF20,'D2'!AI20)</f>
        <v>3902824.7051626267</v>
      </c>
      <c r="F19" s="41">
        <f t="shared" si="0"/>
        <v>0.050482447289458166</v>
      </c>
      <c r="G19" s="41">
        <v>0.7585761808381656</v>
      </c>
      <c r="H19" s="41">
        <v>0.6691432560520963</v>
      </c>
      <c r="I19" s="8"/>
      <c r="J19" s="8"/>
      <c r="K19" s="8">
        <f t="shared" si="1"/>
        <v>14310357.252262965</v>
      </c>
      <c r="L19" s="41">
        <f t="shared" si="2"/>
        <v>2.781445996406607</v>
      </c>
      <c r="M19" s="41">
        <f t="shared" si="3"/>
        <v>2.45352527219102</v>
      </c>
      <c r="N19" s="8"/>
      <c r="O19" s="8"/>
      <c r="P19" s="8"/>
      <c r="Q19" s="8"/>
      <c r="R19" s="8"/>
      <c r="S19" s="8"/>
      <c r="T19" s="8"/>
      <c r="U19" s="8"/>
      <c r="V19" s="8"/>
      <c r="W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L19" s="18"/>
      <c r="AM19" s="18"/>
      <c r="AN19" s="18"/>
      <c r="AP19" s="26"/>
    </row>
    <row r="20" spans="1:42" ht="15">
      <c r="A20" s="15">
        <v>18</v>
      </c>
      <c r="B20" s="15">
        <v>18</v>
      </c>
      <c r="C20" s="16" t="s">
        <v>127</v>
      </c>
      <c r="D20" s="8">
        <f>'E1'!D20</f>
        <v>19288195</v>
      </c>
      <c r="E20" s="8">
        <f>SUM('D2'!D21:Z21,'D2'!AC21:AF21,'D2'!AI21)</f>
        <v>103244987.27317777</v>
      </c>
      <c r="F20" s="41">
        <f t="shared" si="0"/>
        <v>5.352755261608345</v>
      </c>
      <c r="G20" s="41">
        <v>5.854577167152734</v>
      </c>
      <c r="H20" s="41">
        <v>5.729439896481099</v>
      </c>
      <c r="I20" s="8"/>
      <c r="J20" s="8"/>
      <c r="K20" s="8">
        <f t="shared" si="1"/>
        <v>378564953.33498514</v>
      </c>
      <c r="L20" s="41">
        <f t="shared" si="2"/>
        <v>21.46678294622669</v>
      </c>
      <c r="M20" s="41">
        <f t="shared" si="3"/>
        <v>21.007946287097365</v>
      </c>
      <c r="N20" s="8"/>
      <c r="O20" s="8"/>
      <c r="P20" s="8"/>
      <c r="Q20" s="8"/>
      <c r="R20" s="8"/>
      <c r="S20" s="8"/>
      <c r="T20" s="8"/>
      <c r="U20" s="8"/>
      <c r="V20" s="8"/>
      <c r="W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L20" s="18"/>
      <c r="AM20" s="18"/>
      <c r="AN20" s="18"/>
      <c r="AP20" s="26"/>
    </row>
    <row r="21" spans="1:42" ht="15">
      <c r="A21" s="15">
        <v>19</v>
      </c>
      <c r="B21" s="15">
        <v>19</v>
      </c>
      <c r="C21" s="16" t="s">
        <v>128</v>
      </c>
      <c r="D21" s="8">
        <f>'E1'!D21</f>
        <v>7716175</v>
      </c>
      <c r="E21" s="8">
        <f>SUM('D2'!D22:Z22,'D2'!AC22:AF22,'D2'!AI22)</f>
        <v>8673660.582958076</v>
      </c>
      <c r="F21" s="41">
        <f t="shared" si="0"/>
        <v>1.1240881113969132</v>
      </c>
      <c r="G21" s="41">
        <v>1.7127515079287354</v>
      </c>
      <c r="H21" s="41">
        <v>1.6738795501533132</v>
      </c>
      <c r="I21" s="8"/>
      <c r="J21" s="8"/>
      <c r="K21" s="8">
        <f t="shared" si="1"/>
        <v>31803422.137512945</v>
      </c>
      <c r="L21" s="41">
        <f t="shared" si="2"/>
        <v>6.280088862405363</v>
      </c>
      <c r="M21" s="41">
        <f t="shared" si="3"/>
        <v>6.1375583505621485</v>
      </c>
      <c r="N21" s="8"/>
      <c r="O21" s="8"/>
      <c r="P21" s="8"/>
      <c r="Q21" s="8"/>
      <c r="R21" s="8"/>
      <c r="S21" s="8"/>
      <c r="T21" s="8"/>
      <c r="U21" s="8"/>
      <c r="V21" s="8"/>
      <c r="W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L21" s="18"/>
      <c r="AM21" s="18"/>
      <c r="AN21" s="18"/>
      <c r="AP21" s="26"/>
    </row>
    <row r="22" spans="1:42" ht="15">
      <c r="A22" s="15">
        <v>20</v>
      </c>
      <c r="B22" s="15">
        <v>20</v>
      </c>
      <c r="C22" s="16" t="s">
        <v>129</v>
      </c>
      <c r="D22" s="8">
        <f>'E1'!D22</f>
        <v>96947625</v>
      </c>
      <c r="E22" s="8">
        <f>SUM('D2'!D23:Z23,'D2'!AC23:AF23,'D2'!AI23)</f>
        <v>3529303.700921721</v>
      </c>
      <c r="F22" s="41">
        <f t="shared" si="0"/>
        <v>0.03640423064434761</v>
      </c>
      <c r="G22" s="41">
        <v>0.25702197294356244</v>
      </c>
      <c r="H22" s="41">
        <v>0.23394254069890608</v>
      </c>
      <c r="I22" s="8"/>
      <c r="J22" s="8"/>
      <c r="K22" s="8">
        <f t="shared" si="1"/>
        <v>12940780.236712975</v>
      </c>
      <c r="L22" s="41">
        <f t="shared" si="2"/>
        <v>0.9424139007930622</v>
      </c>
      <c r="M22" s="41">
        <f t="shared" si="3"/>
        <v>0.857789315895989</v>
      </c>
      <c r="N22" s="8"/>
      <c r="O22" s="8"/>
      <c r="P22" s="8"/>
      <c r="Q22" s="8"/>
      <c r="R22" s="8"/>
      <c r="S22" s="8"/>
      <c r="T22" s="8"/>
      <c r="U22" s="8"/>
      <c r="V22" s="8"/>
      <c r="W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L22" s="18"/>
      <c r="AM22" s="18"/>
      <c r="AN22" s="18"/>
      <c r="AP22" s="26"/>
    </row>
    <row r="23" spans="1:42" ht="15">
      <c r="A23" s="15">
        <v>21</v>
      </c>
      <c r="B23" s="15">
        <v>21</v>
      </c>
      <c r="C23" s="16" t="s">
        <v>130</v>
      </c>
      <c r="D23" s="8">
        <f>'E1'!D23</f>
        <v>38149484</v>
      </c>
      <c r="E23" s="8">
        <f>SUM('D2'!D24:Z24,'D2'!AC24:AF24,'D2'!AI24)</f>
        <v>296736.4262158334</v>
      </c>
      <c r="F23" s="41">
        <f t="shared" si="0"/>
        <v>0.007778255302636161</v>
      </c>
      <c r="G23" s="41">
        <v>0.151075138822228</v>
      </c>
      <c r="H23" s="41">
        <v>0.13258282963680104</v>
      </c>
      <c r="I23" s="8"/>
      <c r="J23" s="8"/>
      <c r="K23" s="8">
        <f t="shared" si="1"/>
        <v>1088033.5627913892</v>
      </c>
      <c r="L23" s="41">
        <f t="shared" si="2"/>
        <v>0.5539421756815026</v>
      </c>
      <c r="M23" s="41">
        <f t="shared" si="3"/>
        <v>0.4861370420016038</v>
      </c>
      <c r="N23" s="8"/>
      <c r="O23" s="8"/>
      <c r="P23" s="8"/>
      <c r="Q23" s="8"/>
      <c r="R23" s="8"/>
      <c r="S23" s="8"/>
      <c r="T23" s="8"/>
      <c r="U23" s="8"/>
      <c r="V23" s="8"/>
      <c r="W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L23" s="18"/>
      <c r="AM23" s="18"/>
      <c r="AN23" s="18"/>
      <c r="AP23" s="26"/>
    </row>
    <row r="24" spans="1:42" ht="15">
      <c r="A24" s="15">
        <v>22</v>
      </c>
      <c r="B24" s="15">
        <v>22</v>
      </c>
      <c r="C24" s="16" t="s">
        <v>131</v>
      </c>
      <c r="D24" s="8">
        <f>'E1'!D24</f>
        <v>65852662</v>
      </c>
      <c r="E24" s="8">
        <f>SUM('D2'!D25:Z25,'D2'!AC25:AF25,'D2'!AI25)</f>
        <v>883167.9168149052</v>
      </c>
      <c r="F24" s="41">
        <f t="shared" si="0"/>
        <v>0.013411271313753501</v>
      </c>
      <c r="G24" s="41">
        <v>0.08783729955474803</v>
      </c>
      <c r="H24" s="41">
        <v>0.08006187638686947</v>
      </c>
      <c r="I24" s="8"/>
      <c r="J24" s="8"/>
      <c r="K24" s="8">
        <f t="shared" si="1"/>
        <v>3238282.3616546523</v>
      </c>
      <c r="L24" s="41">
        <f t="shared" si="2"/>
        <v>0.32207009836740946</v>
      </c>
      <c r="M24" s="41">
        <f t="shared" si="3"/>
        <v>0.2935602134185214</v>
      </c>
      <c r="N24" s="8"/>
      <c r="O24" s="8"/>
      <c r="P24" s="8"/>
      <c r="Q24" s="8"/>
      <c r="R24" s="8"/>
      <c r="S24" s="8"/>
      <c r="T24" s="8"/>
      <c r="U24" s="8"/>
      <c r="V24" s="8"/>
      <c r="W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L24" s="18"/>
      <c r="AM24" s="18"/>
      <c r="AN24" s="18"/>
      <c r="AP24" s="26"/>
    </row>
    <row r="25" spans="1:42" ht="15">
      <c r="A25" s="15">
        <v>23</v>
      </c>
      <c r="B25" s="15">
        <v>23</v>
      </c>
      <c r="C25" s="16" t="s">
        <v>132</v>
      </c>
      <c r="D25" s="8">
        <f>'E1'!D25</f>
        <v>47906891</v>
      </c>
      <c r="E25" s="8">
        <f>SUM('D2'!D26:Z26,'D2'!AC26:AF26,'D2'!AI26)</f>
        <v>57617601.17221623</v>
      </c>
      <c r="F25" s="41">
        <f t="shared" si="0"/>
        <v>1.202699652795591</v>
      </c>
      <c r="G25" s="41">
        <v>1.7104647507199853</v>
      </c>
      <c r="H25" s="41">
        <v>1.6223100553072738</v>
      </c>
      <c r="I25" s="8"/>
      <c r="J25" s="8"/>
      <c r="K25" s="8">
        <f t="shared" si="1"/>
        <v>211264537.6314595</v>
      </c>
      <c r="L25" s="41">
        <f t="shared" si="2"/>
        <v>6.271704085973279</v>
      </c>
      <c r="M25" s="41">
        <f t="shared" si="3"/>
        <v>5.948470202793337</v>
      </c>
      <c r="N25" s="8"/>
      <c r="O25" s="8"/>
      <c r="P25" s="8"/>
      <c r="Q25" s="8"/>
      <c r="R25" s="8"/>
      <c r="S25" s="8"/>
      <c r="T25" s="8"/>
      <c r="U25" s="8"/>
      <c r="V25" s="8"/>
      <c r="W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L25" s="18"/>
      <c r="AM25" s="18"/>
      <c r="AN25" s="18"/>
      <c r="AP25" s="26"/>
    </row>
    <row r="26" spans="1:42" ht="15">
      <c r="A26" s="15">
        <v>24</v>
      </c>
      <c r="B26" s="15">
        <v>24</v>
      </c>
      <c r="C26" s="16" t="s">
        <v>133</v>
      </c>
      <c r="D26" s="8">
        <f>'E1'!D26</f>
        <v>22139486</v>
      </c>
      <c r="E26" s="8">
        <f>SUM('D2'!D27:Z27,'D2'!AC27:AF27,'D2'!AI27)</f>
        <v>441822.74520201294</v>
      </c>
      <c r="F26" s="41">
        <f t="shared" si="0"/>
        <v>0.019956323520880878</v>
      </c>
      <c r="G26" s="41">
        <v>0.23334830720827443</v>
      </c>
      <c r="H26" s="41">
        <v>0.21198528163994534</v>
      </c>
      <c r="I26" s="8"/>
      <c r="J26" s="8"/>
      <c r="K26" s="8">
        <f t="shared" si="1"/>
        <v>1620016.7324073808</v>
      </c>
      <c r="L26" s="41">
        <f t="shared" si="2"/>
        <v>0.8556104597636729</v>
      </c>
      <c r="M26" s="41">
        <f t="shared" si="3"/>
        <v>0.7772793660131329</v>
      </c>
      <c r="N26" s="8"/>
      <c r="O26" s="8"/>
      <c r="P26" s="8"/>
      <c r="Q26" s="8"/>
      <c r="R26" s="8"/>
      <c r="S26" s="8"/>
      <c r="T26" s="8"/>
      <c r="U26" s="8"/>
      <c r="V26" s="8"/>
      <c r="W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L26" s="18"/>
      <c r="AM26" s="18"/>
      <c r="AN26" s="18"/>
      <c r="AP26" s="26"/>
    </row>
    <row r="27" spans="1:42" ht="15">
      <c r="A27" s="15">
        <v>25</v>
      </c>
      <c r="B27" s="15">
        <v>25</v>
      </c>
      <c r="C27" s="16" t="s">
        <v>134</v>
      </c>
      <c r="D27" s="8">
        <f>'E1'!D27</f>
        <v>36225894</v>
      </c>
      <c r="E27" s="8">
        <f>SUM('D2'!D28:Z28,'D2'!AC28:AF28,'D2'!AI28)</f>
        <v>2936992.3749481146</v>
      </c>
      <c r="F27" s="41">
        <f t="shared" si="0"/>
        <v>0.08107439322127191</v>
      </c>
      <c r="G27" s="41">
        <v>0.3450601465936213</v>
      </c>
      <c r="H27" s="41">
        <v>0.3155965658126795</v>
      </c>
      <c r="I27" s="8"/>
      <c r="J27" s="8"/>
      <c r="K27" s="8">
        <f t="shared" si="1"/>
        <v>10768972.04147642</v>
      </c>
      <c r="L27" s="41">
        <f t="shared" si="2"/>
        <v>1.2652205375099446</v>
      </c>
      <c r="M27" s="41">
        <f t="shared" si="3"/>
        <v>1.1571874079798248</v>
      </c>
      <c r="N27" s="8"/>
      <c r="O27" s="8"/>
      <c r="P27" s="8"/>
      <c r="Q27" s="8"/>
      <c r="R27" s="8"/>
      <c r="S27" s="8"/>
      <c r="T27" s="8"/>
      <c r="U27" s="8"/>
      <c r="V27" s="8"/>
      <c r="W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L27" s="18"/>
      <c r="AM27" s="18"/>
      <c r="AN27" s="18"/>
      <c r="AP27" s="26"/>
    </row>
    <row r="28" spans="1:42" ht="15">
      <c r="A28" s="15">
        <v>26</v>
      </c>
      <c r="B28" s="15">
        <v>26</v>
      </c>
      <c r="C28" s="16" t="s">
        <v>135</v>
      </c>
      <c r="D28" s="8">
        <f>'E1'!D28</f>
        <v>36293942</v>
      </c>
      <c r="E28" s="8">
        <f>SUM('D2'!D29:Z29,'D2'!AC29:AF29,'D2'!AI29)</f>
        <v>3060908.93481649</v>
      </c>
      <c r="F28" s="41">
        <f t="shared" si="0"/>
        <v>0.08433663488018166</v>
      </c>
      <c r="G28" s="41">
        <v>0.3493302397527487</v>
      </c>
      <c r="H28" s="41">
        <v>0.3273376255809115</v>
      </c>
      <c r="I28" s="8"/>
      <c r="J28" s="8"/>
      <c r="K28" s="8">
        <f t="shared" si="1"/>
        <v>11223332.760993795</v>
      </c>
      <c r="L28" s="41">
        <f t="shared" si="2"/>
        <v>1.2808775457600785</v>
      </c>
      <c r="M28" s="41">
        <f t="shared" si="3"/>
        <v>1.2002379604633422</v>
      </c>
      <c r="N28" s="8"/>
      <c r="O28" s="8"/>
      <c r="P28" s="8"/>
      <c r="Q28" s="8"/>
      <c r="R28" s="8"/>
      <c r="S28" s="8"/>
      <c r="T28" s="8"/>
      <c r="U28" s="8"/>
      <c r="V28" s="8"/>
      <c r="W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L28" s="18"/>
      <c r="AM28" s="18"/>
      <c r="AN28" s="18"/>
      <c r="AP28" s="26"/>
    </row>
    <row r="29" spans="1:42" ht="15">
      <c r="A29" s="15">
        <v>27</v>
      </c>
      <c r="B29" s="15">
        <v>27</v>
      </c>
      <c r="C29" s="16" t="s">
        <v>136</v>
      </c>
      <c r="D29" s="8">
        <f>'E1'!D29</f>
        <v>44005973</v>
      </c>
      <c r="E29" s="8">
        <f>SUM('D2'!D30:Z30,'D2'!AC30:AF30,'D2'!AI30)</f>
        <v>3583980.767816364</v>
      </c>
      <c r="F29" s="41">
        <f t="shared" si="0"/>
        <v>0.08144305246509068</v>
      </c>
      <c r="G29" s="41">
        <v>0.5148254797524733</v>
      </c>
      <c r="H29" s="41">
        <v>0.4555418383004896</v>
      </c>
      <c r="I29" s="8"/>
      <c r="J29" s="8"/>
      <c r="K29" s="8">
        <f t="shared" si="1"/>
        <v>13141262.815326666</v>
      </c>
      <c r="L29" s="41">
        <f t="shared" si="2"/>
        <v>1.8876934257590685</v>
      </c>
      <c r="M29" s="41">
        <f t="shared" si="3"/>
        <v>1.6703200737684618</v>
      </c>
      <c r="N29" s="8"/>
      <c r="O29" s="8"/>
      <c r="P29" s="8"/>
      <c r="Q29" s="8"/>
      <c r="R29" s="8"/>
      <c r="S29" s="8"/>
      <c r="T29" s="8"/>
      <c r="U29" s="8"/>
      <c r="V29" s="8"/>
      <c r="W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L29" s="18"/>
      <c r="AM29" s="18"/>
      <c r="AN29" s="18"/>
      <c r="AP29" s="26"/>
    </row>
    <row r="30" spans="1:42" ht="15">
      <c r="A30" s="15">
        <v>28</v>
      </c>
      <c r="B30" s="15">
        <v>28</v>
      </c>
      <c r="C30" s="16" t="s">
        <v>109</v>
      </c>
      <c r="D30" s="8">
        <f>'E1'!D30</f>
        <v>4232304</v>
      </c>
      <c r="E30" s="8">
        <f>SUM('D2'!D31:Z31,'D2'!AC31:AF31,'D2'!AI31)</f>
        <v>325834.1956233854</v>
      </c>
      <c r="F30" s="41">
        <f t="shared" si="0"/>
        <v>0.07698742709015832</v>
      </c>
      <c r="G30" s="41">
        <v>0.30227127465420855</v>
      </c>
      <c r="H30" s="41">
        <v>0.2659559831794212</v>
      </c>
      <c r="I30" s="8"/>
      <c r="J30" s="8"/>
      <c r="K30" s="8">
        <f t="shared" si="1"/>
        <v>1194725.3839524132</v>
      </c>
      <c r="L30" s="41">
        <f t="shared" si="2"/>
        <v>1.1083280070654313</v>
      </c>
      <c r="M30" s="41">
        <f t="shared" si="3"/>
        <v>0.9751719383245444</v>
      </c>
      <c r="N30" s="8"/>
      <c r="O30" s="8"/>
      <c r="P30" s="8"/>
      <c r="Q30" s="8"/>
      <c r="R30" s="8"/>
      <c r="S30" s="8"/>
      <c r="T30" s="8"/>
      <c r="U30" s="8"/>
      <c r="V30" s="8"/>
      <c r="W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L30" s="18"/>
      <c r="AM30" s="18"/>
      <c r="AN30" s="18"/>
      <c r="AP30" s="26"/>
    </row>
    <row r="31" spans="1:42" ht="15">
      <c r="A31" s="15">
        <v>29</v>
      </c>
      <c r="B31" s="15">
        <v>29</v>
      </c>
      <c r="C31" s="16" t="s">
        <v>137</v>
      </c>
      <c r="D31" s="8">
        <f>'E1'!D31</f>
        <v>76245955</v>
      </c>
      <c r="E31" s="8">
        <f>SUM('D2'!D32:Z32,'D2'!AC32:AF32,'D2'!AI32)</f>
        <v>1707641.8958017186</v>
      </c>
      <c r="F31" s="41">
        <f t="shared" si="0"/>
        <v>0.022396491667023104</v>
      </c>
      <c r="G31" s="41">
        <v>0.25257404650948523</v>
      </c>
      <c r="H31" s="41">
        <v>0.2178719760155423</v>
      </c>
      <c r="I31" s="8"/>
      <c r="J31" s="8"/>
      <c r="K31" s="8">
        <f t="shared" si="1"/>
        <v>6261353.617939634</v>
      </c>
      <c r="L31" s="41">
        <f t="shared" si="2"/>
        <v>0.9261048372014458</v>
      </c>
      <c r="M31" s="41">
        <f t="shared" si="3"/>
        <v>0.7988639120569885</v>
      </c>
      <c r="N31" s="8"/>
      <c r="O31" s="8"/>
      <c r="P31" s="8"/>
      <c r="Q31" s="8"/>
      <c r="R31" s="8"/>
      <c r="S31" s="8"/>
      <c r="T31" s="8"/>
      <c r="U31" s="8"/>
      <c r="V31" s="8"/>
      <c r="W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L31" s="18"/>
      <c r="AM31" s="18"/>
      <c r="AN31" s="18"/>
      <c r="AP31" s="26"/>
    </row>
    <row r="32" spans="1:42" ht="15">
      <c r="A32" s="15">
        <v>30</v>
      </c>
      <c r="B32" s="15">
        <v>30</v>
      </c>
      <c r="C32" s="16" t="s">
        <v>138</v>
      </c>
      <c r="D32" s="8">
        <f>'E1'!D32</f>
        <v>58449447</v>
      </c>
      <c r="E32" s="8">
        <f>SUM('D2'!D33:Z33,'D2'!AC33:AF33,'D2'!AI33)</f>
        <v>5725512.514258857</v>
      </c>
      <c r="F32" s="41">
        <f t="shared" si="0"/>
        <v>0.09795665841387442</v>
      </c>
      <c r="G32" s="41">
        <v>0.49414695229674993</v>
      </c>
      <c r="H32" s="41">
        <v>0.45187719423903294</v>
      </c>
      <c r="I32" s="8"/>
      <c r="J32" s="8"/>
      <c r="K32" s="8">
        <f t="shared" si="1"/>
        <v>20993545.885615807</v>
      </c>
      <c r="L32" s="41">
        <f t="shared" si="2"/>
        <v>1.8118721584214164</v>
      </c>
      <c r="M32" s="41">
        <f t="shared" si="3"/>
        <v>1.6568830455431207</v>
      </c>
      <c r="N32" s="8"/>
      <c r="O32" s="8"/>
      <c r="P32" s="8"/>
      <c r="Q32" s="8"/>
      <c r="R32" s="8"/>
      <c r="S32" s="8"/>
      <c r="T32" s="8"/>
      <c r="U32" s="8"/>
      <c r="V32" s="8"/>
      <c r="W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L32" s="18"/>
      <c r="AM32" s="18"/>
      <c r="AN32" s="18"/>
      <c r="AP32" s="26"/>
    </row>
    <row r="33" spans="1:42" ht="15">
      <c r="A33" s="15">
        <v>31</v>
      </c>
      <c r="B33" s="15">
        <v>31</v>
      </c>
      <c r="C33" s="16" t="s">
        <v>139</v>
      </c>
      <c r="D33" s="8">
        <f>'E1'!D33</f>
        <v>1842168</v>
      </c>
      <c r="E33" s="8">
        <f>SUM('D2'!D34:Z34,'D2'!AC34:AF34,'D2'!AI34)</f>
        <v>0</v>
      </c>
      <c r="F33" s="41">
        <f t="shared" si="0"/>
        <v>0</v>
      </c>
      <c r="G33" s="41">
        <v>0.8914981107274585</v>
      </c>
      <c r="H33" s="41">
        <v>0.7242253837959799</v>
      </c>
      <c r="I33" s="8"/>
      <c r="J33" s="8"/>
      <c r="K33" s="8">
        <f t="shared" si="1"/>
        <v>0</v>
      </c>
      <c r="L33" s="41">
        <f t="shared" si="2"/>
        <v>3.2688264060006813</v>
      </c>
      <c r="M33" s="41">
        <f t="shared" si="3"/>
        <v>2.655493073918593</v>
      </c>
      <c r="N33" s="8"/>
      <c r="O33" s="8"/>
      <c r="P33" s="8"/>
      <c r="Q33" s="8"/>
      <c r="R33" s="8"/>
      <c r="S33" s="8"/>
      <c r="T33" s="8"/>
      <c r="U33" s="8"/>
      <c r="V33" s="8"/>
      <c r="W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L33" s="18"/>
      <c r="AM33" s="18"/>
      <c r="AN33" s="18"/>
      <c r="AP33" s="26"/>
    </row>
    <row r="34" spans="1:256" ht="15">
      <c r="A34" s="15">
        <v>32</v>
      </c>
      <c r="B34" s="15">
        <v>32</v>
      </c>
      <c r="C34" s="16" t="s">
        <v>140</v>
      </c>
      <c r="D34" s="8">
        <f>'E1'!D34</f>
        <v>4212331</v>
      </c>
      <c r="E34" s="8">
        <f>SUM('D2'!D35:Z35,'D2'!AC35:AF35,'D2'!AI35)</f>
        <v>471246.6690853299</v>
      </c>
      <c r="F34" s="41">
        <f t="shared" si="0"/>
        <v>0.11187313368425461</v>
      </c>
      <c r="G34" s="41">
        <v>0.5097875159242041</v>
      </c>
      <c r="H34" s="41">
        <v>0.4608396894650067</v>
      </c>
      <c r="I34" s="8"/>
      <c r="J34" s="8"/>
      <c r="K34" s="8">
        <f t="shared" si="1"/>
        <v>1727904.4533128764</v>
      </c>
      <c r="L34" s="41">
        <f t="shared" si="2"/>
        <v>1.8692208917220816</v>
      </c>
      <c r="M34" s="41">
        <f t="shared" si="3"/>
        <v>1.6897455280383578</v>
      </c>
      <c r="N34" s="8"/>
      <c r="O34" s="8"/>
      <c r="P34" s="8"/>
      <c r="Q34" s="8"/>
      <c r="R34" s="8"/>
      <c r="S34" s="8"/>
      <c r="T34" s="8"/>
      <c r="U34" s="8"/>
      <c r="V34" s="8"/>
      <c r="W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12" customFormat="1" ht="15">
      <c r="A35" s="12">
        <v>33</v>
      </c>
      <c r="C35" s="13" t="s">
        <v>110</v>
      </c>
      <c r="D35" s="14">
        <f>SUM(D3:D34)</f>
        <v>958886460</v>
      </c>
      <c r="E35" s="14">
        <f>SUM(E3:E34)</f>
        <v>309536446.3297349</v>
      </c>
      <c r="F35" s="29"/>
      <c r="G35" s="14"/>
      <c r="H35" s="14"/>
      <c r="I35" s="14"/>
      <c r="J35" s="14"/>
      <c r="K35" s="14">
        <f>SUM(K3:K34)</f>
        <v>1134966969.8756945</v>
      </c>
      <c r="L35" s="14"/>
      <c r="M35" s="14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4:256" s="15" customFormat="1" ht="15">
      <c r="D36" s="17"/>
      <c r="E36" s="17"/>
      <c r="F36" s="34"/>
      <c r="G36" s="17"/>
      <c r="H36" s="17"/>
      <c r="I36" s="17"/>
      <c r="J36" s="17"/>
      <c r="K36" s="17"/>
      <c r="L36" s="17"/>
      <c r="M36" s="1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15" customFormat="1" ht="15">
      <c r="A37" s="15">
        <v>34</v>
      </c>
      <c r="C37" s="16" t="s">
        <v>145</v>
      </c>
      <c r="D37" s="17"/>
      <c r="E37" s="17">
        <f>SUM('D2'!D38:Z38,'D2'!AC38:AF38,'D2'!AI38)</f>
        <v>386528.84989160596</v>
      </c>
      <c r="F37" s="34"/>
      <c r="G37" s="17"/>
      <c r="H37" s="17"/>
      <c r="I37" s="17"/>
      <c r="J37" s="17"/>
      <c r="K37" s="17">
        <f t="shared" si="1"/>
        <v>1417272.4496025553</v>
      </c>
      <c r="L37" s="17"/>
      <c r="M37" s="1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22" customFormat="1" ht="15">
      <c r="A38" s="22">
        <v>35</v>
      </c>
      <c r="C38" s="21" t="s">
        <v>141</v>
      </c>
      <c r="D38" s="33"/>
      <c r="E38" s="33">
        <f>SUM('D2'!D39:Z39,'D2'!AC39:AF39,'D2'!AI39)</f>
        <v>46882242.76190674</v>
      </c>
      <c r="F38" s="35"/>
      <c r="G38" s="33"/>
      <c r="H38" s="33"/>
      <c r="I38" s="33"/>
      <c r="J38" s="33"/>
      <c r="K38" s="33">
        <f t="shared" si="1"/>
        <v>171901556.79365805</v>
      </c>
      <c r="L38" s="33"/>
      <c r="M38" s="33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15">
      <c r="A39" s="15"/>
      <c r="B39" s="15"/>
      <c r="C39" s="16" t="s">
        <v>142</v>
      </c>
      <c r="D39" s="8"/>
      <c r="E39" s="8">
        <f>E35+E37+E38</f>
        <v>356805217.94153327</v>
      </c>
      <c r="F39" s="30"/>
      <c r="G39" s="8"/>
      <c r="H39" s="8"/>
      <c r="I39" s="8"/>
      <c r="J39" s="8"/>
      <c r="K39" s="8">
        <f>K35+K37+K38</f>
        <v>1308285799.1189551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42" ht="15">
      <c r="A40" s="15"/>
      <c r="B40" s="15"/>
      <c r="C40" s="15"/>
      <c r="D40" s="8"/>
      <c r="E40" s="8"/>
      <c r="F40" s="30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L40" s="18"/>
      <c r="AM40" s="18"/>
      <c r="AN40" s="18"/>
      <c r="AP40" s="26"/>
    </row>
    <row r="41" spans="1:42" ht="15">
      <c r="A41" s="15"/>
      <c r="B41" s="15"/>
      <c r="C41" s="15"/>
      <c r="D41" s="8"/>
      <c r="E41" s="28"/>
      <c r="F41" s="30"/>
      <c r="G41" s="8"/>
      <c r="H41" s="8"/>
      <c r="I41" s="8"/>
      <c r="J41" s="8"/>
      <c r="K41" s="2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L41" s="18"/>
      <c r="AM41" s="18"/>
      <c r="AN41" s="18"/>
      <c r="AP41" s="26"/>
    </row>
    <row r="42" spans="1:42" ht="15">
      <c r="A42" s="15"/>
      <c r="B42" s="15"/>
      <c r="C42" s="15"/>
      <c r="D42" s="8"/>
      <c r="E42" s="8"/>
      <c r="F42" s="3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L42" s="18"/>
      <c r="AM42" s="18"/>
      <c r="AN42" s="18"/>
      <c r="AP42" s="26"/>
    </row>
    <row r="43" spans="1:42" ht="15">
      <c r="A43" s="15"/>
      <c r="B43" s="15"/>
      <c r="C43" s="15"/>
      <c r="D43" s="8"/>
      <c r="E43" s="8"/>
      <c r="F43" s="30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L43" s="18"/>
      <c r="AM43" s="18"/>
      <c r="AN43" s="18"/>
      <c r="AP43" s="26"/>
    </row>
    <row r="44" spans="1:42" ht="15">
      <c r="A44" s="15"/>
      <c r="B44" s="15"/>
      <c r="C44" s="15"/>
      <c r="D44" s="8"/>
      <c r="E44" s="8"/>
      <c r="F44" s="30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L44" s="18"/>
      <c r="AM44" s="18"/>
      <c r="AN44" s="18"/>
      <c r="AP44" s="26"/>
    </row>
    <row r="45" spans="1:42" ht="15">
      <c r="A45" s="15"/>
      <c r="B45" s="15"/>
      <c r="C45" s="15"/>
      <c r="D45" s="8"/>
      <c r="E45" s="8"/>
      <c r="F45" s="30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L45" s="18"/>
      <c r="AM45" s="18"/>
      <c r="AN45" s="18"/>
      <c r="AP45" s="26"/>
    </row>
    <row r="46" spans="1:42" ht="15">
      <c r="A46" s="15"/>
      <c r="B46" s="15"/>
      <c r="C46" s="15"/>
      <c r="D46" s="8"/>
      <c r="E46" s="8"/>
      <c r="F46" s="3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L46" s="18"/>
      <c r="AM46" s="18"/>
      <c r="AN46" s="18"/>
      <c r="AP46" s="26"/>
    </row>
    <row r="47" spans="1:42" ht="15">
      <c r="A47" s="15"/>
      <c r="B47" s="15"/>
      <c r="C47" s="15"/>
      <c r="D47" s="8"/>
      <c r="E47" s="8"/>
      <c r="F47" s="3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L47" s="18"/>
      <c r="AM47" s="18"/>
      <c r="AN47" s="18"/>
      <c r="AP47" s="26"/>
    </row>
    <row r="48" spans="1:42" ht="15">
      <c r="A48" s="15"/>
      <c r="B48" s="15"/>
      <c r="C48" s="15"/>
      <c r="D48" s="8"/>
      <c r="E48" s="8"/>
      <c r="F48" s="3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L48" s="18"/>
      <c r="AM48" s="18"/>
      <c r="AN48" s="18"/>
      <c r="AP48" s="26"/>
    </row>
    <row r="49" spans="1:42" ht="15">
      <c r="A49" s="15"/>
      <c r="B49" s="15"/>
      <c r="C49" s="15"/>
      <c r="D49" s="8"/>
      <c r="E49" s="8"/>
      <c r="F49" s="3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L49" s="18"/>
      <c r="AM49" s="18"/>
      <c r="AN49" s="18"/>
      <c r="AP49" s="26"/>
    </row>
    <row r="50" spans="1:42" ht="15">
      <c r="A50" s="15"/>
      <c r="B50" s="15"/>
      <c r="C50" s="15"/>
      <c r="D50" s="8"/>
      <c r="E50" s="8"/>
      <c r="F50" s="3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L50" s="18"/>
      <c r="AM50" s="18"/>
      <c r="AN50" s="18"/>
      <c r="AP50" s="26"/>
    </row>
    <row r="51" spans="1:42" ht="15">
      <c r="A51" s="15"/>
      <c r="B51" s="15"/>
      <c r="C51" s="15"/>
      <c r="D51" s="8"/>
      <c r="E51" s="8"/>
      <c r="F51" s="3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L51" s="18"/>
      <c r="AM51" s="18"/>
      <c r="AN51" s="18"/>
      <c r="AP51" s="26"/>
    </row>
    <row r="52" spans="1:42" ht="15">
      <c r="A52" s="15"/>
      <c r="B52" s="15"/>
      <c r="C52" s="15"/>
      <c r="D52" s="8"/>
      <c r="E52" s="8"/>
      <c r="F52" s="30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L52" s="18"/>
      <c r="AM52" s="18"/>
      <c r="AN52" s="18"/>
      <c r="AP52" s="26"/>
    </row>
    <row r="53" spans="1:42" ht="15">
      <c r="A53" s="15"/>
      <c r="B53" s="15"/>
      <c r="C53" s="15"/>
      <c r="D53" s="8"/>
      <c r="E53" s="8"/>
      <c r="F53" s="30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L53" s="18"/>
      <c r="AM53" s="18"/>
      <c r="AN53" s="18"/>
      <c r="AP53" s="26"/>
    </row>
    <row r="54" spans="1:42" ht="15">
      <c r="A54" s="15"/>
      <c r="B54" s="15"/>
      <c r="C54" s="15"/>
      <c r="D54" s="8"/>
      <c r="E54" s="8"/>
      <c r="F54" s="30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L54" s="18"/>
      <c r="AM54" s="18"/>
      <c r="AN54" s="18"/>
      <c r="AP54" s="26"/>
    </row>
    <row r="55" spans="1:42" ht="15">
      <c r="A55" s="15"/>
      <c r="B55" s="15"/>
      <c r="C55" s="15"/>
      <c r="D55" s="8"/>
      <c r="E55" s="8"/>
      <c r="F55" s="30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L55" s="18"/>
      <c r="AM55" s="18"/>
      <c r="AN55" s="18"/>
      <c r="AP55" s="26"/>
    </row>
    <row r="56" spans="1:42" ht="15">
      <c r="A56" s="15"/>
      <c r="B56" s="15"/>
      <c r="C56" s="15"/>
      <c r="D56" s="8"/>
      <c r="E56" s="8"/>
      <c r="F56" s="30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L56" s="18"/>
      <c r="AM56" s="18"/>
      <c r="AN56" s="18"/>
      <c r="AP56" s="26"/>
    </row>
    <row r="57" spans="1:42" ht="15">
      <c r="A57" s="15"/>
      <c r="B57" s="15"/>
      <c r="C57" s="15"/>
      <c r="D57" s="8"/>
      <c r="E57" s="8"/>
      <c r="F57" s="30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L57" s="18"/>
      <c r="AM57" s="18"/>
      <c r="AN57" s="18"/>
      <c r="AP57" s="26"/>
    </row>
    <row r="58" spans="1:42" ht="15">
      <c r="A58" s="15"/>
      <c r="B58" s="15"/>
      <c r="C58" s="15"/>
      <c r="D58" s="8"/>
      <c r="E58" s="8"/>
      <c r="F58" s="30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L58" s="18"/>
      <c r="AM58" s="18"/>
      <c r="AN58" s="18"/>
      <c r="AP58" s="26"/>
    </row>
    <row r="59" spans="1:42" ht="15">
      <c r="A59" s="15"/>
      <c r="B59" s="15"/>
      <c r="C59" s="15"/>
      <c r="D59" s="8"/>
      <c r="E59" s="8"/>
      <c r="F59" s="30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L59" s="18"/>
      <c r="AM59" s="18"/>
      <c r="AN59" s="18"/>
      <c r="AP59" s="26"/>
    </row>
    <row r="60" spans="1:42" ht="15">
      <c r="A60" s="15"/>
      <c r="B60" s="15"/>
      <c r="C60" s="15"/>
      <c r="D60" s="8"/>
      <c r="E60" s="8"/>
      <c r="F60" s="30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L60" s="18"/>
      <c r="AM60" s="18"/>
      <c r="AN60" s="18"/>
      <c r="AP60" s="26"/>
    </row>
    <row r="61" spans="1:42" ht="15">
      <c r="A61" s="15"/>
      <c r="B61" s="15"/>
      <c r="C61" s="15"/>
      <c r="D61" s="8"/>
      <c r="E61" s="8"/>
      <c r="F61" s="30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L61" s="18"/>
      <c r="AM61" s="18"/>
      <c r="AN61" s="18"/>
      <c r="AP61" s="26"/>
    </row>
    <row r="62" spans="1:42" ht="15">
      <c r="A62" s="15"/>
      <c r="B62" s="15"/>
      <c r="C62" s="15"/>
      <c r="D62" s="8"/>
      <c r="E62" s="8"/>
      <c r="F62" s="30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L62" s="18"/>
      <c r="AM62" s="18"/>
      <c r="AN62" s="18"/>
      <c r="AP62" s="26"/>
    </row>
    <row r="63" spans="1:42" ht="15">
      <c r="A63" s="15"/>
      <c r="B63" s="15"/>
      <c r="C63" s="15"/>
      <c r="D63" s="8"/>
      <c r="E63" s="8"/>
      <c r="F63" s="30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L63" s="18"/>
      <c r="AM63" s="18"/>
      <c r="AN63" s="18"/>
      <c r="AP63" s="26"/>
    </row>
    <row r="64" spans="1:42" ht="15">
      <c r="A64" s="15"/>
      <c r="B64" s="15"/>
      <c r="C64" s="15"/>
      <c r="D64" s="8"/>
      <c r="E64" s="8"/>
      <c r="F64" s="30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L64" s="18"/>
      <c r="AM64" s="18"/>
      <c r="AN64" s="18"/>
      <c r="AP64" s="26"/>
    </row>
    <row r="65" spans="1:42" ht="15">
      <c r="A65" s="15"/>
      <c r="B65" s="15"/>
      <c r="C65" s="15"/>
      <c r="D65" s="8"/>
      <c r="E65" s="8"/>
      <c r="F65" s="30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L65" s="18"/>
      <c r="AM65" s="18"/>
      <c r="AN65" s="18"/>
      <c r="AP65" s="26"/>
    </row>
    <row r="66" spans="1:42" ht="15">
      <c r="A66" s="15"/>
      <c r="B66" s="15"/>
      <c r="C66" s="15"/>
      <c r="D66" s="8"/>
      <c r="E66" s="8"/>
      <c r="F66" s="30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L66" s="18"/>
      <c r="AM66" s="18"/>
      <c r="AN66" s="18"/>
      <c r="AP66" s="26"/>
    </row>
    <row r="67" spans="1:42" ht="15">
      <c r="A67" s="15"/>
      <c r="B67" s="15"/>
      <c r="C67" s="15"/>
      <c r="D67" s="8"/>
      <c r="E67" s="8"/>
      <c r="F67" s="30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L67" s="18"/>
      <c r="AM67" s="18"/>
      <c r="AN67" s="18"/>
      <c r="AP67" s="26"/>
    </row>
    <row r="68" spans="1:42" ht="15">
      <c r="A68" s="15"/>
      <c r="B68" s="15"/>
      <c r="C68" s="15"/>
      <c r="D68" s="8"/>
      <c r="E68" s="8"/>
      <c r="F68" s="30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L68" s="18"/>
      <c r="AM68" s="18"/>
      <c r="AN68" s="18"/>
      <c r="AP68" s="26"/>
    </row>
    <row r="69" spans="1:42" ht="15">
      <c r="A69" s="15"/>
      <c r="B69" s="15"/>
      <c r="C69" s="15"/>
      <c r="D69" s="8"/>
      <c r="E69" s="8"/>
      <c r="F69" s="30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L69" s="18"/>
      <c r="AM69" s="18"/>
      <c r="AN69" s="18"/>
      <c r="AP69" s="26"/>
    </row>
    <row r="70" spans="1:42" ht="15">
      <c r="A70" s="15"/>
      <c r="B70" s="15"/>
      <c r="C70" s="15"/>
      <c r="D70" s="8"/>
      <c r="E70" s="8"/>
      <c r="F70" s="30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L70" s="18"/>
      <c r="AM70" s="18"/>
      <c r="AN70" s="18"/>
      <c r="AP70" s="26"/>
    </row>
    <row r="71" spans="1:42" ht="15">
      <c r="A71" s="15"/>
      <c r="B71" s="15"/>
      <c r="C71" s="15"/>
      <c r="D71" s="8"/>
      <c r="E71" s="8"/>
      <c r="F71" s="30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L71" s="18"/>
      <c r="AM71" s="18"/>
      <c r="AN71" s="18"/>
      <c r="AP71" s="26"/>
    </row>
    <row r="72" spans="1:42" ht="15">
      <c r="A72" s="15"/>
      <c r="B72" s="15"/>
      <c r="C72" s="15"/>
      <c r="D72" s="8"/>
      <c r="E72" s="8"/>
      <c r="F72" s="30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L72" s="18"/>
      <c r="AM72" s="18"/>
      <c r="AN72" s="18"/>
      <c r="AP72" s="26"/>
    </row>
    <row r="73" spans="1:42" ht="15">
      <c r="A73" s="15"/>
      <c r="B73" s="15"/>
      <c r="C73" s="15"/>
      <c r="D73" s="8"/>
      <c r="E73" s="8"/>
      <c r="F73" s="30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L73" s="18"/>
      <c r="AM73" s="18"/>
      <c r="AN73" s="18"/>
      <c r="AP73" s="26"/>
    </row>
    <row r="74" spans="1:42" ht="15">
      <c r="A74" s="15"/>
      <c r="B74" s="15"/>
      <c r="C74" s="15"/>
      <c r="D74" s="8"/>
      <c r="E74" s="8"/>
      <c r="F74" s="30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L74" s="18"/>
      <c r="AM74" s="18"/>
      <c r="AN74" s="18"/>
      <c r="AP74" s="26"/>
    </row>
    <row r="75" spans="1:42" ht="15">
      <c r="A75" s="15"/>
      <c r="B75" s="15"/>
      <c r="C75" s="15"/>
      <c r="D75" s="8"/>
      <c r="E75" s="8"/>
      <c r="F75" s="30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L75" s="18"/>
      <c r="AM75" s="18"/>
      <c r="AN75" s="18"/>
      <c r="AP75" s="26"/>
    </row>
    <row r="76" spans="1:42" ht="15">
      <c r="A76" s="15"/>
      <c r="B76" s="15"/>
      <c r="C76" s="15"/>
      <c r="D76" s="8"/>
      <c r="E76" s="8"/>
      <c r="F76" s="30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L76" s="18"/>
      <c r="AM76" s="18"/>
      <c r="AN76" s="18"/>
      <c r="AP76" s="26"/>
    </row>
    <row r="77" spans="1:42" ht="15">
      <c r="A77" s="15"/>
      <c r="B77" s="15"/>
      <c r="C77" s="15"/>
      <c r="D77" s="8"/>
      <c r="E77" s="8"/>
      <c r="F77" s="30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L77" s="18"/>
      <c r="AM77" s="18"/>
      <c r="AN77" s="18"/>
      <c r="AP77" s="26"/>
    </row>
    <row r="78" spans="1:42" ht="15">
      <c r="A78" s="15"/>
      <c r="B78" s="15"/>
      <c r="C78" s="15"/>
      <c r="D78" s="8"/>
      <c r="E78" s="8"/>
      <c r="F78" s="30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L78" s="18"/>
      <c r="AM78" s="18"/>
      <c r="AN78" s="18"/>
      <c r="AP78" s="26"/>
    </row>
    <row r="79" spans="1:42" ht="15">
      <c r="A79" s="15"/>
      <c r="B79" s="15"/>
      <c r="C79" s="15"/>
      <c r="D79" s="8"/>
      <c r="E79" s="8"/>
      <c r="F79" s="30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L79" s="18"/>
      <c r="AM79" s="18"/>
      <c r="AN79" s="18"/>
      <c r="AP79" s="26"/>
    </row>
    <row r="80" spans="1:42" ht="15">
      <c r="A80" s="15"/>
      <c r="B80" s="15"/>
      <c r="C80" s="15"/>
      <c r="D80" s="8"/>
      <c r="E80" s="8"/>
      <c r="F80" s="30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L80" s="18"/>
      <c r="AM80" s="18"/>
      <c r="AN80" s="18"/>
      <c r="AP80" s="26"/>
    </row>
    <row r="81" spans="1:42" ht="15">
      <c r="A81" s="15"/>
      <c r="B81" s="15"/>
      <c r="C81" s="15"/>
      <c r="D81" s="8"/>
      <c r="E81" s="8"/>
      <c r="F81" s="30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L81" s="18"/>
      <c r="AM81" s="18"/>
      <c r="AN81" s="18"/>
      <c r="AP81" s="26"/>
    </row>
    <row r="82" spans="1:42" ht="15">
      <c r="A82" s="15"/>
      <c r="B82" s="15"/>
      <c r="C82" s="15"/>
      <c r="D82" s="17"/>
      <c r="E82" s="8"/>
      <c r="F82" s="30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L82" s="18"/>
      <c r="AM82" s="18"/>
      <c r="AN82" s="18"/>
      <c r="AP82" s="26"/>
    </row>
    <row r="83" spans="1:42" ht="15">
      <c r="A83" s="15"/>
      <c r="B83" s="15"/>
      <c r="C83" s="15"/>
      <c r="D83" s="8"/>
      <c r="E83" s="8"/>
      <c r="F83" s="30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L83" s="18"/>
      <c r="AM83" s="18"/>
      <c r="AN83" s="18"/>
      <c r="AP83" s="26"/>
    </row>
    <row r="84" spans="1:42" ht="15">
      <c r="A84" s="15"/>
      <c r="B84" s="15"/>
      <c r="C84" s="15"/>
      <c r="D84" s="8"/>
      <c r="E84" s="8"/>
      <c r="F84" s="30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L84" s="18"/>
      <c r="AM84" s="18"/>
      <c r="AN84" s="18"/>
      <c r="AP84" s="26"/>
    </row>
    <row r="85" spans="1:42" ht="15">
      <c r="A85" s="15"/>
      <c r="B85" s="15"/>
      <c r="C85" s="15"/>
      <c r="D85" s="8"/>
      <c r="E85" s="8"/>
      <c r="F85" s="30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L85" s="18"/>
      <c r="AM85" s="18"/>
      <c r="AN85" s="18"/>
      <c r="AP85" s="26"/>
    </row>
    <row r="86" spans="1:42" ht="15">
      <c r="A86" s="15"/>
      <c r="B86" s="15"/>
      <c r="C86" s="15"/>
      <c r="D86" s="8"/>
      <c r="E86" s="8"/>
      <c r="F86" s="30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L86" s="18"/>
      <c r="AM86" s="18"/>
      <c r="AN86" s="18"/>
      <c r="AP86" s="26"/>
    </row>
    <row r="87" spans="1:42" ht="15">
      <c r="A87" s="15"/>
      <c r="B87" s="15"/>
      <c r="C87" s="15"/>
      <c r="D87" s="8"/>
      <c r="E87" s="8"/>
      <c r="F87" s="30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L87" s="18"/>
      <c r="AM87" s="18"/>
      <c r="AN87" s="18"/>
      <c r="AP87" s="26"/>
    </row>
    <row r="88" spans="1:42" ht="15">
      <c r="A88" s="15"/>
      <c r="B88" s="15"/>
      <c r="C88" s="15"/>
      <c r="D88" s="8"/>
      <c r="E88" s="8"/>
      <c r="F88" s="30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L88" s="18"/>
      <c r="AM88" s="18"/>
      <c r="AN88" s="18"/>
      <c r="AP88" s="26"/>
    </row>
    <row r="89" spans="1:42" ht="15">
      <c r="A89" s="15"/>
      <c r="B89" s="15"/>
      <c r="C89" s="15"/>
      <c r="D89" s="8"/>
      <c r="E89" s="8"/>
      <c r="F89" s="30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L89" s="18"/>
      <c r="AM89" s="18"/>
      <c r="AN89" s="18"/>
      <c r="AP89" s="26"/>
    </row>
    <row r="90" spans="1:42" ht="15">
      <c r="A90" s="15"/>
      <c r="B90" s="15"/>
      <c r="C90" s="15"/>
      <c r="D90" s="8"/>
      <c r="E90" s="8"/>
      <c r="F90" s="30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L90" s="18"/>
      <c r="AM90" s="18"/>
      <c r="AN90" s="18"/>
      <c r="AP90" s="26"/>
    </row>
    <row r="91" spans="1:42" ht="15">
      <c r="A91" s="15"/>
      <c r="B91" s="15"/>
      <c r="C91" s="15"/>
      <c r="D91" s="8"/>
      <c r="E91" s="8"/>
      <c r="F91" s="30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L91" s="18"/>
      <c r="AM91" s="18"/>
      <c r="AN91" s="18"/>
      <c r="AP91" s="26"/>
    </row>
    <row r="92" spans="1:42" ht="15">
      <c r="A92" s="15"/>
      <c r="B92" s="15"/>
      <c r="C92" s="15"/>
      <c r="D92" s="8"/>
      <c r="E92" s="8"/>
      <c r="F92" s="30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L92" s="18"/>
      <c r="AM92" s="18"/>
      <c r="AN92" s="18"/>
      <c r="AP92" s="26"/>
    </row>
    <row r="93" spans="1:42" ht="15">
      <c r="A93" s="15"/>
      <c r="B93" s="15"/>
      <c r="C93" s="15"/>
      <c r="D93" s="8"/>
      <c r="E93" s="8"/>
      <c r="F93" s="30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L93" s="18"/>
      <c r="AM93" s="18"/>
      <c r="AN93" s="18"/>
      <c r="AP93" s="26"/>
    </row>
    <row r="94" spans="1:42" ht="15">
      <c r="A94" s="15"/>
      <c r="B94" s="15"/>
      <c r="C94" s="15"/>
      <c r="D94" s="8"/>
      <c r="E94" s="8"/>
      <c r="F94" s="30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L94" s="18"/>
      <c r="AM94" s="18"/>
      <c r="AN94" s="18"/>
      <c r="AP94" s="26"/>
    </row>
    <row r="95" spans="1:42" ht="15">
      <c r="A95" s="15"/>
      <c r="B95" s="15"/>
      <c r="C95" s="15"/>
      <c r="D95" s="8"/>
      <c r="E95" s="8"/>
      <c r="F95" s="30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L95" s="18"/>
      <c r="AM95" s="18"/>
      <c r="AN95" s="18"/>
      <c r="AP95" s="26"/>
    </row>
    <row r="96" spans="1:42" ht="15">
      <c r="A96" s="15"/>
      <c r="B96" s="15"/>
      <c r="C96" s="15"/>
      <c r="D96" s="8"/>
      <c r="E96" s="8"/>
      <c r="F96" s="30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L96" s="18"/>
      <c r="AM96" s="18"/>
      <c r="AN96" s="18"/>
      <c r="AP96" s="26"/>
    </row>
    <row r="97" spans="1:42" ht="15">
      <c r="A97" s="15"/>
      <c r="B97" s="15"/>
      <c r="C97" s="15"/>
      <c r="D97" s="8"/>
      <c r="E97" s="8"/>
      <c r="F97" s="30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L97" s="18"/>
      <c r="AM97" s="18"/>
      <c r="AN97" s="18"/>
      <c r="AP97" s="26"/>
    </row>
    <row r="98" spans="1:42" ht="15">
      <c r="A98" s="15"/>
      <c r="B98" s="15"/>
      <c r="C98" s="15"/>
      <c r="D98" s="8"/>
      <c r="E98" s="8"/>
      <c r="F98" s="30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L98" s="18"/>
      <c r="AM98" s="18"/>
      <c r="AN98" s="18"/>
      <c r="AP98" s="26"/>
    </row>
    <row r="99" spans="1:42" ht="15">
      <c r="A99" s="15"/>
      <c r="B99" s="15"/>
      <c r="C99" s="15"/>
      <c r="D99" s="8"/>
      <c r="E99" s="8"/>
      <c r="F99" s="30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L99" s="18"/>
      <c r="AM99" s="18"/>
      <c r="AN99" s="18"/>
      <c r="AP99" s="26"/>
    </row>
    <row r="100" spans="1:42" ht="15">
      <c r="A100" s="15"/>
      <c r="B100" s="15"/>
      <c r="C100" s="15"/>
      <c r="D100" s="8"/>
      <c r="E100" s="8"/>
      <c r="F100" s="30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L100" s="18"/>
      <c r="AM100" s="18"/>
      <c r="AN100" s="18"/>
      <c r="AP100" s="26"/>
    </row>
    <row r="101" spans="1:42" ht="15">
      <c r="A101" s="15"/>
      <c r="B101" s="15"/>
      <c r="C101" s="15"/>
      <c r="D101" s="8"/>
      <c r="E101" s="8"/>
      <c r="F101" s="30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L101" s="18"/>
      <c r="AM101" s="18"/>
      <c r="AN101" s="18"/>
      <c r="AP101" s="26"/>
    </row>
    <row r="102" spans="1:42" ht="15">
      <c r="A102" s="15"/>
      <c r="B102" s="15"/>
      <c r="C102" s="15"/>
      <c r="D102" s="8"/>
      <c r="E102" s="8"/>
      <c r="F102" s="30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L102" s="18"/>
      <c r="AM102" s="18"/>
      <c r="AN102" s="18"/>
      <c r="AP102" s="26"/>
    </row>
    <row r="103" spans="1:42" ht="15">
      <c r="A103" s="15"/>
      <c r="B103" s="15"/>
      <c r="C103" s="15"/>
      <c r="D103" s="8"/>
      <c r="E103" s="8"/>
      <c r="F103" s="30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L103" s="18"/>
      <c r="AM103" s="18"/>
      <c r="AN103" s="18"/>
      <c r="AP103" s="26"/>
    </row>
    <row r="104" spans="1:42" ht="15">
      <c r="A104" s="15"/>
      <c r="B104" s="15"/>
      <c r="C104" s="15"/>
      <c r="D104" s="8"/>
      <c r="E104" s="8"/>
      <c r="F104" s="30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L104" s="18"/>
      <c r="AM104" s="18"/>
      <c r="AN104" s="18"/>
      <c r="AP104" s="26"/>
    </row>
    <row r="105" spans="1:42" ht="15">
      <c r="A105" s="15"/>
      <c r="B105" s="15"/>
      <c r="C105" s="15"/>
      <c r="D105" s="8"/>
      <c r="E105" s="8"/>
      <c r="F105" s="30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L105" s="18"/>
      <c r="AM105" s="18"/>
      <c r="AN105" s="18"/>
      <c r="AP105" s="26"/>
    </row>
    <row r="106" spans="1:42" ht="15">
      <c r="A106" s="15"/>
      <c r="B106" s="15"/>
      <c r="C106" s="15"/>
      <c r="D106" s="8"/>
      <c r="E106" s="8"/>
      <c r="F106" s="30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L106" s="18"/>
      <c r="AM106" s="18"/>
      <c r="AN106" s="18"/>
      <c r="AP106" s="26"/>
    </row>
    <row r="107" spans="1:3" ht="15">
      <c r="A107" s="15"/>
      <c r="B107" s="15"/>
      <c r="C107" s="15"/>
    </row>
    <row r="108" spans="1:3" ht="15">
      <c r="A108" s="15"/>
      <c r="B108" s="15"/>
      <c r="C108" s="15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(独)国立環境研究所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3EID</dc:title>
  <dc:subject/>
  <dc:creator>南齋規介</dc:creator>
  <cp:keywords/>
  <dc:description/>
  <cp:lastModifiedBy>pwcom</cp:lastModifiedBy>
  <dcterms:created xsi:type="dcterms:W3CDTF">2005-05-28T12:08:11Z</dcterms:created>
  <dcterms:modified xsi:type="dcterms:W3CDTF">2006-04-24T05:23:47Z</dcterms:modified>
  <cp:category/>
  <cp:version/>
  <cp:contentType/>
  <cp:contentStatus/>
</cp:coreProperties>
</file>